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4.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drawings/drawing5.xml" ContentType="application/vnd.openxmlformats-officedocument.drawing+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標準版\"/>
    </mc:Choice>
  </mc:AlternateContent>
  <xr:revisionPtr revIDLastSave="0" documentId="13_ncr:1_{8210437A-2E27-40FB-9569-A5656BEFCD43}" xr6:coauthVersionLast="47" xr6:coauthVersionMax="47" xr10:uidLastSave="{00000000-0000-0000-0000-000000000000}"/>
  <bookViews>
    <workbookView xWindow="4320" yWindow="840" windowWidth="18720" windowHeight="13035" tabRatio="902" xr2:uid="{00000000-000D-0000-FFFF-FFFF00000000}"/>
  </bookViews>
  <sheets>
    <sheet name="評価結果報告書" sheetId="76" r:id="rId1"/>
    <sheet name="理念・方針等" sheetId="75" r:id="rId2"/>
    <sheet name="利用者調査Ｃ" sheetId="70" r:id="rId3"/>
    <sheet name="組織マネジメント" sheetId="61" r:id="rId4"/>
    <sheet name="サービス分析" sheetId="53" r:id="rId5"/>
    <sheet name="事業者が特に力を入れている取り組み" sheetId="74" r:id="rId6"/>
    <sheet name="全体の評価講評" sheetId="66" r:id="rId7"/>
  </sheets>
  <definedNames>
    <definedName name="_xlnm._FilterDatabase" localSheetId="5" hidden="1">事業者が特に力を入れている取り組み!$B$14:$AG$17</definedName>
    <definedName name="case1_1">IF(AND(LEN(組織マネジメント!$B$26)=0,LEN(組織マネジメント!$B$27)=0,LEN(組織マネジメント!$B$28)=0,LEN(組織マネジメント!$B$29)=0,LEN(組織マネジメント!$B$30)=0,LEN(組織マネジメント!$B$31)=0),"カテゴリー1の講評を入力してください","")</definedName>
    <definedName name="case1_2">IF(AND(LEN(組織マネジメント!$B$59)=0,LEN(組織マネジメント!$B$60)=0,LEN(組織マネジメント!$B$61)=0,LEN(組織マネジメント!$B$62)=0,LEN(組織マネジメント!$B$63)=0,LEN(組織マネジメント!$B$64)=0),"カテゴリー2の講評を入力してください","")</definedName>
    <definedName name="case1_3">IF(AND(LEN(組織マネジメント!$B$100)=0,LEN(組織マネジメント!$B$101)=0,LEN(組織マネジメント!$B$102)=0,LEN(組織マネジメント!$B$103)=0,LEN(組織マネジメント!$B$104)=0,LEN(組織マネジメント!$B$105)=0),"カテゴリー3の講評を入力してください","")</definedName>
    <definedName name="case1_4">IF(AND(LEN(組織マネジメント!$B$128)=0,LEN(組織マネジメント!$B$129)=0,LEN(組織マネジメント!$B$130)=0,LEN(組織マネジメント!$B$131)=0,LEN(組織マネジメント!$B$132)=0,LEN(組織マネジメント!$B$133)=0),"カテゴリー4の講評を入力してください","")</definedName>
    <definedName name="case1_5">IF(AND(LEN(組織マネジメント!$B$171)=0,LEN(組織マネジメント!$B$172)=0,LEN(組織マネジメント!$B$173)=0,LEN(組織マネジメント!$B$174)=0,LEN(組織マネジメント!$B$175)=0,LEN(組織マネジメント!$B$176)=0),"カテゴリー5の講評を入力してください","")</definedName>
    <definedName name="case2_1">IF(AND(LEN(組織マネジメント!$B$26)=0,LEN(組織マネジメント!$B$27)=0),"講評①は必須、②③は任意","")</definedName>
    <definedName name="case2_2">IF(AND(LEN(組織マネジメント!$B$59)=0,LEN(組織マネジメント!$B$60)=0),"講評①は必須、②③は任意","")</definedName>
    <definedName name="case2_3">IF(AND(LEN(組織マネジメント!$B$100)=0,LEN(組織マネジメント!$B$101)=0),"講評①は必須、②③は任意","")</definedName>
    <definedName name="case2_4">IF(AND(LEN(組織マネジメント!$B$128)=0,LEN(組織マネジメント!$B$129)=0),"講評①は必須、②③は任意","")</definedName>
    <definedName name="case2_5">IF(AND(LEN(組織マネジメント!$B$171)=0,LEN(組織マネジメント!$B$172)=0),"講評①は必須、②③は任意","")</definedName>
    <definedName name="case3_1">IF(AND(LEN(組織マネジメント!$B$26)=0,LEN(組織マネジメント!$B$27)&lt;&gt;0),"講評タイトル①を入力してください",IF(AND(LEN(組織マネジメント!$B$26)&lt;&gt;0,LEN(組織マネジメント!$B$27)=0),"講評本文①を入力してください",""))</definedName>
    <definedName name="case3_2">IF(AND(LEN(組織マネジメント!$B$59)=0,LEN(組織マネジメント!$B$60)&lt;&gt;0),"講評タイトル①を入力してください",IF(AND(LEN(組織マネジメント!$B$59)&lt;&gt;0,LEN(組織マネジメント!$B$60)=0),"講評本文①を入力してください",""))</definedName>
    <definedName name="case3_3">IF(AND(LEN(組織マネジメント!$B$100)=0,LEN(組織マネジメント!$B$101)&lt;&gt;0),"講評タイトル①を入力してください",IF(AND(LEN(組織マネジメント!$B$100)&lt;&gt;0,LEN(組織マネジメント!$B$101)=0),"講評本文①を入力してください",""))</definedName>
    <definedName name="case3_4">IF(AND(LEN(組織マネジメント!$B$128)=0,LEN(組織マネジメント!$B$129)&lt;&gt;0),"講評タイトル①を入力してください",IF(AND(LEN(組織マネジメント!$B$128)&lt;&gt;0,LEN(組織マネジメント!$B$129)=0),"講評本文①を入力してください",""))</definedName>
    <definedName name="case3_5">IF(AND(LEN(組織マネジメント!$B$171)=0,LEN(組織マネジメント!$B$172)&lt;&gt;0),"講評タイトル①を入力してください",IF(AND(LEN(組織マネジメント!$B$171)&lt;&gt;0,LEN(組織マネジメント!$B$172)=0),"講評本文①を入力してください",""))</definedName>
    <definedName name="case4_1">IF(AND(LEN(組織マネジメント!$B$26)&lt;&gt;0,LEN(組織マネジメント!$B$27)&lt;&gt;0,LEN(組織マネジメント!$B$28)&lt;&gt;0,LEN(組織マネジメント!$B$29)=0),"講評本文②を入力してください","")</definedName>
    <definedName name="case4_2">IF(AND(LEN(組織マネジメント!$B$59)&lt;&gt;0,LEN(組織マネジメント!$B$60)&lt;&gt;0,LEN(組織マネジメント!$B$61)&lt;&gt;0,LEN(組織マネジメント!$B$62)=0),"講評本文②を入力してください","")</definedName>
    <definedName name="case4_3">IF(AND(LEN(組織マネジメント!$B$100)&lt;&gt;0,LEN(組織マネジメント!$B$101)&lt;&gt;0,LEN(組織マネジメント!$B$102)&lt;&gt;0,LEN(組織マネジメント!$B$103)=0),"講評本文②を入力してください","")</definedName>
    <definedName name="case4_4">IF(AND(LEN(組織マネジメント!$B$128)&lt;&gt;0,LEN(組織マネジメント!$B$129)&lt;&gt;0,LEN(組織マネジメント!$B$130)&lt;&gt;0,LEN(組織マネジメント!$B$131)=0),"講評本文②を入力してください","")</definedName>
    <definedName name="case4_5">IF(AND(LEN(組織マネジメント!$B$171)&lt;&gt;0,LEN(組織マネジメント!$B$172)&lt;&gt;0,LEN(組織マネジメント!$B$173)&lt;&gt;0,LEN(組織マネジメント!$B$174)=0),"講評本文②を入力してください","")</definedName>
    <definedName name="case5_1">IF(AND(LEN(組織マネジメント!$B$26)&lt;&gt;0,LEN(組織マネジメント!$B$27)&lt;&gt;0,LEN(組織マネジメント!$B$28)=0,LEN(組織マネジメント!$B$29)&lt;&gt;0),"講評タイトル②を入力してください","")</definedName>
    <definedName name="case5_2">IF(AND(LEN(組織マネジメント!$B$59)&lt;&gt;0,LEN(組織マネジメント!$B$60)&lt;&gt;0,LEN(組織マネジメント!$B$61)=0,LEN(組織マネジメント!$B$62)&lt;&gt;0),"講評タイトル②を入力してください","")</definedName>
    <definedName name="case5_3">IF(AND(LEN(組織マネジメント!$B$100)&lt;&gt;0,LEN(組織マネジメント!$B$101)&lt;&gt;0,LEN(組織マネジメント!$B$102)=0,LEN(組織マネジメント!$B$103)&lt;&gt;0),"講評タイトル②を入力してください","")</definedName>
    <definedName name="case5_4">IF(AND(LEN(組織マネジメント!$B$128)&lt;&gt;0,LEN(組織マネジメント!$B$129)&lt;&gt;0,LEN(組織マネジメント!$B$130)=0,LEN(組織マネジメント!$B$131)&lt;&gt;0),"講評タイトル②を入力してください","")</definedName>
    <definedName name="case5_5">IF(AND(LEN(組織マネジメント!$B$171)&lt;&gt;0,LEN(組織マネジメント!$B$172)&lt;&gt;0,LEN(組織マネジメント!$B$173)=0,LEN(組織マネジメント!$B$174)&lt;&gt;0),"講評タイトル②を入力してください","")</definedName>
    <definedName name="case6_1">IF(AND(LEN(組織マネジメント!$B$26)&lt;&gt;0,LEN(組織マネジメント!$B$27)&lt;&gt;0,LEN(組織マネジメント!$B$28)&lt;&gt;0,LEN(組織マネジメント!$B$29)&lt;&gt;0,LEN(組織マネジメント!$B$30)=0,LEN(組織マネジメント!$B$31)&lt;&gt;0),"講評タイトル③を入力してください","")</definedName>
    <definedName name="case6_2">IF(AND(LEN(組織マネジメント!$B$59)&lt;&gt;0,LEN(組織マネジメント!$B$60)&lt;&gt;0,LEN(組織マネジメント!$B$61)&lt;&gt;0,LEN(組織マネジメント!$B$62)&lt;&gt;0,LEN(組織マネジメント!$B$63)=0,LEN(組織マネジメント!$B$64)&lt;&gt;0),"講評タイトル③を入力してください","")</definedName>
    <definedName name="case6_3">IF(AND(LEN(組織マネジメント!$B$100)&lt;&gt;0,LEN(組織マネジメント!$B$101)&lt;&gt;0,LEN(組織マネジメント!$B$102)&lt;&gt;0,LEN(組織マネジメント!$B$103)&lt;&gt;0,LEN(組織マネジメント!$B$104)=0,LEN(組織マネジメント!$B$105)&lt;&gt;0),"講評タイトル③を入力してください","")</definedName>
    <definedName name="case6_4">IF(AND(LEN(組織マネジメント!$B$128)&lt;&gt;0,LEN(組織マネジメント!$B$129)&lt;&gt;0,LEN(組織マネジメント!$B$130)&lt;&gt;0,LEN(組織マネジメント!$B$131)&lt;&gt;0,LEN(組織マネジメント!$B$132)=0,LEN(組織マネジメント!$B$133)&lt;&gt;0),"講評タイトル③を入力してください","")</definedName>
    <definedName name="case6_5">IF(AND(LEN(組織マネジメント!$B$171)&lt;&gt;0,LEN(組織マネジメント!$B$172)&lt;&gt;0,LEN(組織マネジメント!$B$173)&lt;&gt;0,LEN(組織マネジメント!$B$174)&lt;&gt;0,LEN(組織マネジメント!$B$175)=0,LEN(組織マネジメント!$B$176)&lt;&gt;0),"講評タイトル③を入力してください","")</definedName>
    <definedName name="case7_1">IF(AND(LEN(組織マネジメント!$B$26)&lt;&gt;0,LEN(組織マネジメント!$B$27)&lt;&gt;0,LEN(組織マネジメント!$B$28)&lt;&gt;0,LEN(組織マネジメント!$B$29)&lt;&gt;0,LEN(組織マネジメント!$B$30)&lt;&gt;0,LEN(組織マネジメント!$B$31)=0),"講評本文③を入力してください","")</definedName>
    <definedName name="case7_2">IF(AND(LEN(組織マネジメント!$B$59)&lt;&gt;0,LEN(組織マネジメント!$B$60)&lt;&gt;0,LEN(組織マネジメント!$B$61)&lt;&gt;0,LEN(組織マネジメント!$B$62)&lt;&gt;0,LEN(組織マネジメント!$B$63)&lt;&gt;0,LEN(組織マネジメント!$B$64)=0),"講評本文③を入力してください","")</definedName>
    <definedName name="case7_3">IF(AND(LEN(組織マネジメント!$B$100)&lt;&gt;0,LEN(組織マネジメント!$B$101)&lt;&gt;0,LEN(組織マネジメント!$B$102)&lt;&gt;0,LEN(組織マネジメント!$B$103)&lt;&gt;0,LEN(組織マネジメント!$B$104)&lt;&gt;0,LEN(組織マネジメント!$B$105)=0),"講評本文③を入力してください","")</definedName>
    <definedName name="case7_4">IF(AND(LEN(組織マネジメント!$B$128)&lt;&gt;0,LEN(組織マネジメント!$B$129)&lt;&gt;0,LEN(組織マネジメント!$B$130)&lt;&gt;0,LEN(組織マネジメント!$B$131)&lt;&gt;0,LEN(組織マネジメント!$B$132)&lt;&gt;0,LEN(組織マネジメント!$B$133)=0),"講評本文③を入力してください","")</definedName>
    <definedName name="case7_5">IF(AND(LEN(組織マネジメント!$B$171)&lt;&gt;0,LEN(組織マネジメント!$B$172)&lt;&gt;0,LEN(組織マネジメント!$B$173)&lt;&gt;0,LEN(組織マネジメント!$B$174)&lt;&gt;0,LEN(組織マネジメント!$B$175)&lt;&gt;0,LEN(組織マネジメント!$B$176)=0),"講評本文③を入力してください","")</definedName>
    <definedName name="case8_1">IF(AND(LEN(組織マネジメント!$B$26)&lt;&gt;0,LEN(組織マネジメント!$B$27)&lt;&gt;0,LEN(組織マネジメント!$B$30)=0,LEN(組織マネジメント!$B$31)&lt;&gt;0),"講評タイトル③を入力してください","")</definedName>
    <definedName name="case8_2">IF(AND(LEN(組織マネジメント!$B$59)&lt;&gt;0,LEN(組織マネジメント!$B$60)&lt;&gt;0,LEN(組織マネジメント!$B$63)=0,LEN(組織マネジメント!$B$64)&lt;&gt;0),"講評タイトル③を入力してください","")</definedName>
    <definedName name="case8_3">IF(AND(LEN(組織マネジメント!$B$100)&lt;&gt;0,LEN(組織マネジメント!$B$101)&lt;&gt;0,LEN(組織マネジメント!$B$104)=0,LEN(組織マネジメント!$B$105)&lt;&gt;0),"講評タイトル③を入力してください","")</definedName>
    <definedName name="case8_4">IF(AND(LEN(組織マネジメント!$B$128)&lt;&gt;0,LEN(組織マネジメント!$B$129)&lt;&gt;0,LEN(組織マネジメント!$B$132)=0,LEN(組織マネジメント!$B$133)&lt;&gt;0),"講評タイトル③を入力してください","")</definedName>
    <definedName name="case8_5">IF(AND(LEN(組織マネジメント!$B$171)&lt;&gt;0,LEN(組織マネジメント!$B$172)&lt;&gt;0,LEN(組織マネジメント!$B$175)=0,LEN(組織マネジメント!$B$176)&lt;&gt;0),"講評タイトル③を入力してください","")</definedName>
    <definedName name="case9_1">IF(AND(LEN(組織マネジメント!$B$26)&lt;&gt;0,LEN(組織マネジメント!$B$27)&lt;&gt;0,LEN(組織マネジメント!$B$30)&lt;&gt;0,LEN(組織マネジメント!$B$31)=0),"講評本文③を入力してください","")</definedName>
    <definedName name="case9_2">IF(AND(LEN(組織マネジメント!$B$59)&lt;&gt;0,LEN(組織マネジメント!$B$60)&lt;&gt;0,LEN(組織マネジメント!$B$63)&lt;&gt;0,LEN(組織マネジメント!$B$64)=0),"講評本文③を入力してください","")</definedName>
    <definedName name="case9_3">IF(AND(LEN(組織マネジメント!$B$100)&lt;&gt;0,LEN(組織マネジメント!$B$101)&lt;&gt;0,LEN(組織マネジメント!$B$104)&lt;&gt;0,LEN(組織マネジメント!$B$105)=0),"講評本文③を入力してください","")</definedName>
    <definedName name="case9_4">IF(AND(LEN(組織マネジメント!$B$128)&lt;&gt;0,LEN(組織マネジメント!$B$129)&lt;&gt;0,LEN(組織マネジメント!$B$132)&lt;&gt;0,LEN(組織マネジメント!$B$133)=0),"講評本文③を入力してください","")</definedName>
    <definedName name="case9_5">IF(AND(LEN(組織マネジメント!$B$171)&lt;&gt;0,LEN(組織マネジメント!$B$172)&lt;&gt;0,LEN(組織マネジメント!$B$175)&lt;&gt;0,LEN(組織マネジメント!$B$176)=0),"講評本文③を入力してください","")</definedName>
    <definedName name="check1">AND(組織マネジメント!$B$34="",組織マネジメント!$B$35="",組織マネジメント!$B$36="",組織マネジメント!$B$37="",組織マネジメント!$B$38="",組織マネジメント!$B$39="")</definedName>
    <definedName name="check2">IF(OR(AND(組織マネジメント!$B$36="",組織マネジメント!$B$37=""),AND(NOT(組織マネジメント!$B$36=""),NOT(組織マネジメント!$B$37=""))),check3,IF(AND(組織マネジメント!$B$36="",NOT(組織マネジメント!$B$37="")),"講評タイトル②を入力してください",IF(AND(NOT(組織マネジメント!$B$36=""),組織マネジメント!$B$37=""),"講評内容②を入力してください",check3)))</definedName>
    <definedName name="check3">IF(OR(AND(組織マネジメント!$B$38="",組織マネジメント!$B$39=""),AND(NOT(組織マネジメント!$B$38=""),NOT(組織マネジメント!$B$39=""))),"",IF(AND(組織マネジメント!$B$38="",NOT(組織マネジメント!$B$39="")),"講評タイトル③を入力してください",IF(AND(NOT(組織マネジメント!$B$38=""),組織マネジメント!$B$39=""),"講評内容③を入力してください","")))</definedName>
    <definedName name="checkA_1">IF(LEN(case1_1)&lt;&gt;0,case1_1,IF(LEN(case2_1)&lt;&gt;0,case2_1,IF(LEN(case3_1)&lt;&gt;0,case3_1,IF(LEN(case4_1)&lt;&gt;0,case4_1,IF(LEN(case5_1)&lt;&gt;0,case5_1,"")))))</definedName>
    <definedName name="checkA_2">IF(LEN(case1_2)&lt;&gt;0,case1_2,IF(LEN(case2_2)&lt;&gt;0,case2_2,IF(LEN(case3_2)&lt;&gt;0,case3_2,IF(LEN(case4_2)&lt;&gt;0,case4_2,IF(LEN(case5_2)&lt;&gt;0,case5_2,"")))))</definedName>
    <definedName name="checkA_3">IF(LEN(case1_3)&lt;&gt;0,case1_3,IF(LEN(case2_3)&lt;&gt;0,case2_3,IF(LEN(case3_3)&lt;&gt;0,case3_3,IF(LEN(case4_3)&lt;&gt;0,case4_3,IF(LEN(case5_3)&lt;&gt;0,case5_3,"")))))</definedName>
    <definedName name="checkA_4">IF(LEN(case1_4)&lt;&gt;0,case1_4,IF(LEN(case2_4)&lt;&gt;0,case2_4,IF(LEN(case3_4)&lt;&gt;0,case3_4,IF(LEN(case4_4)&lt;&gt;0,case4_4,IF(LEN(case5_4)&lt;&gt;0,case5_4,"")))))</definedName>
    <definedName name="checkA_5">IF(LEN(case1_5)&lt;&gt;0,case1_5,IF(LEN(case2_5)&lt;&gt;0,case2_5,IF(LEN(case3_5)&lt;&gt;0,case3_5,IF(LEN(case4_5)&lt;&gt;0,case4_5,IF(LEN(case5_5)&lt;&gt;0,case5_5,"")))))</definedName>
    <definedName name="checkB_1">IF(LEN(case6_1)&lt;&gt;0,case6_1,IF(LEN(case7_1)&lt;&gt;0,case7_1,IF(LEN(case8_1)&lt;&gt;0,case8_1,IF(LEN(case9_1)&lt;&gt;0,case9_1,""))))</definedName>
    <definedName name="checkB_2">IF(LEN(case6_2)&lt;&gt;0,case6_2,IF(LEN(case7_2)&lt;&gt;0,case7_2,IF(LEN(case8_2)&lt;&gt;0,case8_2,IF(LEN(case9_2)&lt;&gt;0,case9_2,""))))</definedName>
    <definedName name="checkB_3">IF(LEN(case6_3)&lt;&gt;0,case6_3,IF(LEN(case7_3)&lt;&gt;0,case7_3,IF(LEN(case8_3)&lt;&gt;0,case8_3,IF(LEN(case9_3)&lt;&gt;0,case9_3,""))))</definedName>
    <definedName name="checkB_4">IF(LEN(case6_4)&lt;&gt;0,case6_4,IF(LEN(case7_4)&lt;&gt;0,case7_4,IF(LEN(case8_4)&lt;&gt;0,case8_4,IF(LEN(case9_4)&lt;&gt;0,case9_4,""))))</definedName>
    <definedName name="checkB_5">IF(LEN(case6_5)&lt;&gt;0,case6_5,IF(LEN(case7_5)&lt;&gt;0,case7_5,IF(LEN(case8_5)&lt;&gt;0,case8_5,IF(LEN(case9_5)&lt;&gt;0,case9_5,""))))</definedName>
    <definedName name="_xlnm.Print_Area" localSheetId="4">サービス分析!$A$1:$F$175</definedName>
    <definedName name="_xlnm.Print_Area" localSheetId="5">事業者が特に力を入れている取り組み!$A$1:$AG$23</definedName>
    <definedName name="_xlnm.Print_Area" localSheetId="6">全体の評価講評!$A$1:$D$16</definedName>
    <definedName name="_xlnm.Print_Area" localSheetId="3">組織マネジメント!$A$1:$F$198</definedName>
    <definedName name="_xlnm.Print_Area" localSheetId="0">評価結果報告書!$A$2:$O$43</definedName>
    <definedName name="_xlnm.Print_Area" localSheetId="2">利用者調査Ｃ!$A$1:$J$36</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IF(AND(LEN(サービス分析!$B$68)=0,LEN(サービス分析!$B$69)=0,LEN(サービス分析!$B$70)=0,LEN(サービス分析!$B$71)=0,LEN(サービス分析!$B$72)=0,LEN(サービス分析!$B$73)=0),"サブカテゴリー3の講評を入力してください","")</definedName>
    <definedName name="SBcase1_5">IF(AND(LEN(サービス分析!$B$88)=0,LEN(サービス分析!$B$89)=0,LEN(サービス分析!$B$90)=0,LEN(サービス分析!$B$91)=0,LEN(サービス分析!$B$92)=0,LEN(サービス分析!$B$93)=0),"サブカテゴリー5の講評を入力してください","")</definedName>
    <definedName name="SBcase1_6">IF(AND(LEN(サービス分析!$B$108)=0,LEN(サービス分析!$B$109)=0,LEN(サービス分析!$B$110)=0,LEN(サービス分析!$B$111)=0,LEN(サービス分析!$B$112)=0,LEN(サービス分析!$B$113)=0),"サブカテゴリー6の講評を入力してください","")</definedName>
    <definedName name="SBcase2_1">IF(AND(LEN(サービス分析!$B$15)=0,LEN(サービス分析!$B$16)=0),"講評①は必須、②③は任意","")</definedName>
    <definedName name="SBcase2_2">IF(AND(LEN(サービス分析!$B$37)=0,LEN(サービス分析!$B$38)=0),"講評①は必須、②③は任意","")</definedName>
    <definedName name="SBcase2_3">IF(AND(LEN(サービス分析!$B$68)=0,LEN(サービス分析!$B$69)=0),"講評①は必須、②③は任意","")</definedName>
    <definedName name="SBcase2_5">IF(AND(LEN(サービス分析!$B$88)=0,LEN(サービス分析!$B$89)=0),"講評①は必須、②③は任意","")</definedName>
    <definedName name="SBcase2_6">IF(AND(LEN(サービス分析!$B$108)=0,LEN(サービス分析!$B$109)=0),"講評①は必須、②③は任意","")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IF(AND(LEN(サービス分析!$B$68)=0,LEN(サービス分析!$B$69)&lt;&gt;0),"講評タイトル①を入力してください",IF(AND(LEN(サービス分析!$B$68)&lt;&gt;0,LEN(サービス分析!$B$69)=0),"講評本文①を入力してください",""))</definedName>
    <definedName name="SBcase3_5">IF(AND(LEN(サービス分析!$B$88)=0,LEN(サービス分析!$B$89)&lt;&gt;0),"講評タイトル①を入力してください",IF(AND(LEN(サービス分析!$B$88)&lt;&gt;0,LEN(サービス分析!$B$89)=0),"講評本文①を入力してください",""))</definedName>
    <definedName name="SBcase3_6">IF(AND(LEN(サービス分析!$B$108)=0,LEN(サービス分析!$B$109)&lt;&gt;0),"講評タイトル①を入力してください",IF(AND(LEN(サービス分析!$B$108)&lt;&gt;0,LEN(サービス分析!$B$109)=0),"講評本文①を入力してください",""))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IF(AND(LEN(サービス分析!$B$68)&lt;&gt;0,LEN(サービス分析!$B$69)&lt;&gt;0,LEN(サービス分析!$B$70)&lt;&gt;0,LEN(サービス分析!$B$71)=0),"講評本文②を入力してください","")</definedName>
    <definedName name="SBcase4_5">IF(AND(LEN(サービス分析!$B$88)&lt;&gt;0,LEN(サービス分析!$B$89)&lt;&gt;0,LEN(サービス分析!$B$90)&lt;&gt;0,LEN(サービス分析!$B$91)=0),"講評本文②を入力してください","")</definedName>
    <definedName name="SBcase4_6">IF(AND(LEN(サービス分析!$B$108)&lt;&gt;0,LEN(サービス分析!$B$109)&lt;&gt;0,LEN(サービス分析!$B$110)&lt;&gt;0,LEN(サービス分析!$B$111)=0),"講評本文②を入力してください","")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IF(AND(LEN(サービス分析!$B$68)&lt;&gt;0,LEN(サービス分析!$B$69)&lt;&gt;0,LEN(サービス分析!$B$70)=0,LEN(サービス分析!$B$71)&lt;&gt;0),"講評タイトル②を入力してください","")</definedName>
    <definedName name="SBcase5_5">IF(AND(LEN(サービス分析!$B$88)&lt;&gt;0,LEN(サービス分析!$B$89)&lt;&gt;0,LEN(サービス分析!$B$90)=0,LEN(サービス分析!$B$91)&lt;&gt;0),"講評タイトル②を入力してください","")</definedName>
    <definedName name="SBcase5_6">IF(AND(LEN(サービス分析!$B$108)&lt;&gt;0,LEN(サービス分析!$B$109)&lt;&gt;0,LEN(サービス分析!$B$110)=0,LEN(サービス分析!$B$111)&lt;&gt;0),"講評タイトル②を入力してください","")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$68)&lt;&gt;0,LEN(サービス分析!$B$69)&lt;&gt;0,LEN(サービス分析!$B$70)&lt;&gt;0,LEN(サービス分析!$B$71)&lt;&gt;0,LEN(サービス分析!$B$72)=0,LEN(サービス分析!$B$73)&lt;&gt;0),"講評タイトル③を入力してください","")</definedName>
    <definedName name="SBcase6_5">IF(AND(LEN(サービス分析!$B$88)&lt;&gt;0,LEN(サービス分析!$B$89)&lt;&gt;0,LEN(サービス分析!$B$90)&lt;&gt;0,LEN(サービス分析!$B$91)&lt;&gt;0,LEN(サービス分析!$B$92)=0,LEN(サービス分析!$B$93)&lt;&gt;0),"講評タイトル③を入力してください","")</definedName>
    <definedName name="SBcase6_6">IF(AND(LEN(サービス分析!$B$108)&lt;&gt;0,LEN(サービス分析!$B$109)&lt;&gt;0,LEN(サービス分析!$B$110)&lt;&gt;0,LEN(サービス分析!$B$111)&lt;&gt;0,LEN(サービス分析!$B$112)=0,LEN(サービス分析!$B$113)&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$68)&lt;&gt;0,LEN(サービス分析!$B$69)&lt;&gt;0,LEN(サービス分析!$B$70)&lt;&gt;0,LEN(サービス分析!$B$71)&lt;&gt;0,LEN(サービス分析!$B$72)&lt;&gt;0,LEN(サービス分析!$B$73)=0),"講評本文③を入力してください","")</definedName>
    <definedName name="SBcase7_5">IF(AND(LEN(サービス分析!$B$88)&lt;&gt;0,LEN(サービス分析!$B$89)&lt;&gt;0,LEN(サービス分析!$B$90)&lt;&gt;0,LEN(サービス分析!$B$91)&lt;&gt;0,LEN(サービス分析!$B$92)&lt;&gt;0,LEN(サービス分析!$B$93)=0),"講評本文③を入力してください","")</definedName>
    <definedName name="SBcase7_6">IF(AND(LEN(サービス分析!$B$108)&lt;&gt;0,LEN(サービス分析!$B$109)&lt;&gt;0,LEN(サービス分析!$B$110)&lt;&gt;0,LEN(サービス分析!$B$111)&lt;&gt;0,LEN(サービス分析!$B$112)&lt;&gt;0,LEN(サービス分析!$B$113)=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IF(AND(LEN(サービス分析!$B$68)&lt;&gt;0,LEN(サービス分析!$B$69)&lt;&gt;0,LEN(サービス分析!$B$72)=0,LEN(サービス分析!$B$73)&lt;&gt;0),"講評タイトル③を入力してください","")</definedName>
    <definedName name="SBcase8_5">IF(AND(LEN(サービス分析!$B$88)&lt;&gt;0,LEN(サービス分析!$B$89)&lt;&gt;0,LEN(サービス分析!$B$92)=0,LEN(サービス分析!$B$93)&lt;&gt;0),"講評タイトル③を入力してください","")</definedName>
    <definedName name="SBcase8_6">IF(AND(LEN(サービス分析!$B$108)&lt;&gt;0,LEN(サービス分析!$B$109)&lt;&gt;0,LEN(サービス分析!$B$112)=0,LEN(サービス分析!$B$113)&lt;&gt;0),"講評タイトル③を入力してください","")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IF(AND(LEN(サービス分析!$B$68)&lt;&gt;0,LEN(サービス分析!$B$69)&lt;&gt;0,LEN(サービス分析!$B$72)&lt;&gt;0,LEN(サービス分析!$B$73)=0),"講評本文③を入力してください","")</definedName>
    <definedName name="SBcase9_5">IF(AND(LEN(サービス分析!$B$88)&lt;&gt;0,LEN(サービス分析!$B$89)&lt;&gt;0,LEN(サービス分析!$B$92)&lt;&gt;0,LEN(サービス分析!$B$93)=0),"講評本文③を入力してください","")</definedName>
    <definedName name="SBcase9_6">IF(AND(LEN(サービス分析!$B$108)&lt;&gt;0,LEN(サービス分析!$B$109)&lt;&gt;0,LEN(サービス分析!$B$112)&lt;&gt;0,LEN(サービス分析!$B$113)=0),"講評本文③を入力してください","")</definedName>
    <definedName name="SBcaseB1_1">IF(AND(LEN(サービス分析!$B$127)=0,LEN(サービス分析!$B$128)=0,LEN(サービス分析!$B$129)=0,LEN(サービス分析!$B$130)=0,LEN(サービス分析!$B$131)=0,LEN(サービス分析!$B$132)=0),"評価項目1の講評を入力してください","")</definedName>
    <definedName name="SBcaseB1_2">IF(AND(LEN(サービス分析!$B$143)=0,LEN(サービス分析!$B$144)=0,LEN(サービス分析!$B$145)=0,LEN(サービス分析!$B$146)=0,LEN(サービス分析!$B$147)=0,LEN(サービス分析!$B$148)=0),"評価項目2の講評を入力してください","")</definedName>
    <definedName name="SBcaseB1_3">IF(AND(LEN(サービス分析!$B$158)=0,LEN(サービス分析!$B$159)=0,LEN(サービス分析!$B$160)=0,LEN(サービス分析!$B$161)=0,LEN(サービス分析!$B$162)=0,LEN(サービス分析!$B$163)=0),"評価項目3の講評を入力してください","")</definedName>
    <definedName name="SBcaseB1_4">IF(AND(LEN(サービス分析!$B$170)=0,LEN(サービス分析!$B$171)=0,LEN(サービス分析!$B$172)=0,LEN(サービス分析!$B$173)=0,LEN(サービス分析!$B$174)=0,LEN(サービス分析!$B$175)=0),"評価項目4の講評を入力してください","")</definedName>
    <definedName name="SBcaseB2_1">IF(AND(LEN(サービス分析!$B$127)=0,LEN(サービス分析!$B$128)=0),"講評①は必須、②③は任意","")</definedName>
    <definedName name="SBcaseB2_2">IF(AND(LEN(サービス分析!$B$143)=0,LEN(サービス分析!$B$144)=0),"講評①は必須、②③は任意","")</definedName>
    <definedName name="SBcaseB2_3">IF(AND(LEN(サービス分析!$B$158)=0,LEN(サービス分析!$B$159)=0),"講評①は必須、②③は任意","")</definedName>
    <definedName name="SBcaseB2_4">IF(AND(LEN(サービス分析!$B$170)=0,LEN(サービス分析!$B$171)=0),"講評①は必須、②③は任意","")</definedName>
    <definedName name="SBcaseB3_1">IF(AND(LEN(サービス分析!$B$127)=0,LEN(サービス分析!$B$128)&lt;&gt;0),"講評タイトル①を入力してください",IF(AND(LEN(サービス分析!$B$127)&lt;&gt;0,LEN(サービス分析!$B$128)=0),"講評本文①を入力してください",""))</definedName>
    <definedName name="SBcaseB3_2">IF(AND(LEN(サービス分析!$B$143)=0,LEN(サービス分析!$B$144)&lt;&gt;0),"講評タイトル①を入力してください",IF(AND(LEN(サービス分析!$B$143)&lt;&gt;0,LEN(サービス分析!$B$144)=0),"講評本文①を入力してください",""))</definedName>
    <definedName name="SBcaseB3_3">IF(AND(LEN(サービス分析!$B$158)=0,LEN(サービス分析!$B$159)&lt;&gt;0),"講評タイトル①を入力してください",IF(AND(LEN(サービス分析!$B$158)&lt;&gt;0,LEN(サービス分析!$B$159)=0),"講評本文①を入力してください",""))</definedName>
    <definedName name="SBcaseB3_4">IF(AND(LEN(サービス分析!$B$170)=0,LEN(サービス分析!$B$171)&lt;&gt;0),"講評タイトル①を入力してください",IF(AND(LEN(サービス分析!$B$170)&lt;&gt;0,LEN(サービス分析!$B$171)=0),"講評本文①を入力してください",""))</definedName>
    <definedName name="SBcaseB4_1">IF(AND(LEN(サービス分析!$B$127)&lt;&gt;0,LEN(サービス分析!$B$128)&lt;&gt;0,LEN(サービス分析!$B$129)&lt;&gt;0,LEN(サービス分析!$B$130)=0),"講評本文②を入力してください","")</definedName>
    <definedName name="SBcaseB4_2">IF(AND(LEN(サービス分析!$B$143)&lt;&gt;0,LEN(サービス分析!$B$144)&lt;&gt;0,LEN(サービス分析!$B$145)&lt;&gt;0,LEN(サービス分析!$B$146)=0),"講評本文②を入力してください","")</definedName>
    <definedName name="SBcaseB4_3">IF(AND(LEN(サービス分析!$B$158)&lt;&gt;0,LEN(サービス分析!$B$159)&lt;&gt;0,LEN(サービス分析!$B$160)&lt;&gt;0,LEN(サービス分析!$B$161)=0),"講評本文②を入力してください","")</definedName>
    <definedName name="SBcaseB4_4">IF(AND(LEN(サービス分析!$B$170)&lt;&gt;0,LEN(サービス分析!$B$171)&lt;&gt;0,LEN(サービス分析!$B$172)&lt;&gt;0,LEN(サービス分析!$B$173)=0),"講評本文②を入力してください","")</definedName>
    <definedName name="SBcaseB5_1">IF(AND(LEN(サービス分析!$B$127)&lt;&gt;0,LEN(サービス分析!$B$128)&lt;&gt;0,LEN(サービス分析!$B$129)=0,LEN(サービス分析!$B$130)&lt;&gt;0),"講評タイトル②を入力してください","")</definedName>
    <definedName name="SBcaseB5_2">IF(AND(LEN(サービス分析!$B$143)&lt;&gt;0,LEN(サービス分析!$B$144)&lt;&gt;0,LEN(サービス分析!$B$145)=0,LEN(サービス分析!$B$146)&lt;&gt;0),"講評タイトル②を入力してください","")</definedName>
    <definedName name="SBcaseB5_3">IF(AND(LEN(サービス分析!$B$158)&lt;&gt;0,LEN(サービス分析!$B$159)&lt;&gt;0,LEN(サービス分析!$B$160)=0,LEN(サービス分析!$B$161)&lt;&gt;0),"講評タイトル②を入力してください","")</definedName>
    <definedName name="SBcaseB5_4">IF(AND(LEN(サービス分析!$B$170)&lt;&gt;0,LEN(サービス分析!$B$171)&lt;&gt;0,LEN(サービス分析!$B$172)=0,LEN(サービス分析!$B$173)&lt;&gt;0),"講評タイトル②を入力してください","")</definedName>
    <definedName name="SBcaseB6_1">IF(AND(LEN(サービス分析!$B$127)&lt;&gt;0,LEN(サービス分析!$B$128)&lt;&gt;0,LEN(サービス分析!$B$129)&lt;&gt;0,LEN(サービス分析!$B$130)&lt;&gt;0,LEN(サービス分析!$B$131)=0,LEN(サービス分析!$B$132)&lt;&gt;0),"講評タイトル③を入力してください","")</definedName>
    <definedName name="SBcaseB6_2">IF(AND(LEN(サービス分析!$B$143)&lt;&gt;0,LEN(サービス分析!$B$144)&lt;&gt;0,LEN(サービス分析!$B$145)&lt;&gt;0,LEN(サービス分析!$B$146)&lt;&gt;0,LEN(サービス分析!$B$147)=0,LEN(サービス分析!$B$148)&lt;&gt;0),"講評タイトル③を入力してください","")</definedName>
    <definedName name="SBcaseB6_3">IF(AND(LEN(サービス分析!$B$158)&lt;&gt;0,LEN(サービス分析!$B$159)&lt;&gt;0,LEN(サービス分析!$B$160)&lt;&gt;0,LEN(サービス分析!$B$161)&lt;&gt;0,LEN(サービス分析!$B$162)=0,LEN(サービス分析!$B$163)&lt;&gt;0),"講評タイトル③を入力してください","")</definedName>
    <definedName name="SBcaseB6_4">IF(AND(LEN(サービス分析!$B$170)&lt;&gt;0,LEN(サービス分析!$B$171)&lt;&gt;0,LEN(サービス分析!$B$172)&lt;&gt;0,LEN(サービス分析!$B$173)&lt;&gt;0,LEN(サービス分析!$B$174)=0,LEN(サービス分析!$B$175)&lt;&gt;0),"講評タイトル③を入力してください","")</definedName>
    <definedName name="SBcaseB7_1">IF(AND(LEN(サービス分析!$B$127)&lt;&gt;0,LEN(サービス分析!$B$128)&lt;&gt;0,LEN(サービス分析!$B$129)&lt;&gt;0,LEN(サービス分析!$B$130)&lt;&gt;0,LEN(サービス分析!$B$131)&lt;&gt;0,LEN(サービス分析!$B$132)=0),"講評本文③を入力してください","")</definedName>
    <definedName name="SBcaseB7_2">IF(AND(LEN(サービス分析!$B$143)&lt;&gt;0,LEN(サービス分析!$B$144)&lt;&gt;0,LEN(サービス分析!$B$145)&lt;&gt;0,LEN(サービス分析!$B$146)&lt;&gt;0,LEN(サービス分析!$B$147)&lt;&gt;0,LEN(サービス分析!$B$148)=0),"講評本文③を入力してください","")</definedName>
    <definedName name="SBcaseB7_3">IF(AND(LEN(サービス分析!$B$158)&lt;&gt;0,LEN(サービス分析!$B$159)&lt;&gt;0,LEN(サービス分析!$B$160)&lt;&gt;0,LEN(サービス分析!$B$161)&lt;&gt;0,LEN(サービス分析!$B$162)&lt;&gt;0,LEN(サービス分析!$B$163)=0),"講評本文③を入力してください","")</definedName>
    <definedName name="SBcaseB7_4">IF(AND(LEN(サービス分析!$B$170)&lt;&gt;0,LEN(サービス分析!$B$171)&lt;&gt;0,LEN(サービス分析!$B$172)&lt;&gt;0,LEN(サービス分析!$B$173)&lt;&gt;0,LEN(サービス分析!$B$174)&lt;&gt;0,LEN(サービス分析!$B$175)=0),"講評本文③を入力してください","")</definedName>
    <definedName name="SBcaseB8_1">IF(AND(LEN(サービス分析!$B$127)&lt;&gt;0,LEN(サービス分析!$B$128)&lt;&gt;0,LEN(サービス分析!$B$131)=0,LEN(サービス分析!$B$132)&lt;&gt;0),"講評タイトル③を入力してください","")</definedName>
    <definedName name="SBcaseB8_2">IF(AND(LEN(サービス分析!$B$143)&lt;&gt;0,LEN(サービス分析!$B$144)&lt;&gt;0,LEN(サービス分析!$B$147)=0,LEN(サービス分析!$B$148)&lt;&gt;0),"講評タイトル③を入力してください","")</definedName>
    <definedName name="SBcaseB8_3">IF(AND(LEN(サービス分析!$B$158)&lt;&gt;0,LEN(サービス分析!$B$159)&lt;&gt;0,LEN(サービス分析!$B$162)=0,LEN(サービス分析!$B$163)&lt;&gt;0),"講評タイトル③を入力してください","")</definedName>
    <definedName name="SBcaseB8_4">IF(AND(LEN(サービス分析!$B$170)&lt;&gt;0,LEN(サービス分析!$B$171)&lt;&gt;0,LEN(サービス分析!$B$174)=0,LEN(サービス分析!$B$175)&lt;&gt;0),"講評タイトル③を入力してください","")</definedName>
    <definedName name="SBcaseB9_1">IF(AND(LEN(サービス分析!$B$127)&lt;&gt;0,LEN(サービス分析!$B$128)&lt;&gt;0,LEN(サービス分析!$B$131)&lt;&gt;0,LEN(サービス分析!$B$132)=0),"講評本文③を入力してください","")</definedName>
    <definedName name="SBcaseB9_2">IF(AND(LEN(サービス分析!$B$143)&lt;&gt;0,LEN(サービス分析!$B$144)&lt;&gt;0,LEN(サービス分析!$B$147)&lt;&gt;0,LEN(サービス分析!$B$148)=0),"講評本文③を入力してください","")</definedName>
    <definedName name="SBcaseB9_3">IF(AND(LEN(サービス分析!$B$158)&lt;&gt;0,LEN(サービス分析!$B$159)&lt;&gt;0,LEN(サービス分析!$B$162)&lt;&gt;0,LEN(サービス分析!$B$163)=0),"講評本文③を入力してください","")</definedName>
    <definedName name="SBcaseB9_4">IF(AND(LEN(サービス分析!$B$170)&lt;&gt;0,LEN(サービス分析!$B$171)&lt;&gt;0,LEN(サービス分析!$B$174)&lt;&gt;0,LEN(サービス分析!$B$175)=0),"講評本文③を入力してください","")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4" l="1"/>
  <c r="AP10" i="74"/>
  <c r="AP5" i="74"/>
  <c r="AO15" i="74"/>
  <c r="AO10" i="74"/>
  <c r="AO5" i="74"/>
  <c r="AN15" i="74"/>
  <c r="AN10" i="74"/>
  <c r="AN5" i="74"/>
  <c r="F15" i="74"/>
  <c r="F10" i="74"/>
  <c r="F5" i="74"/>
  <c r="L15" i="74"/>
  <c r="L10" i="74"/>
  <c r="L5" i="74"/>
  <c r="D169" i="53"/>
  <c r="G175" i="53"/>
  <c r="G174" i="53"/>
  <c r="G173" i="53"/>
  <c r="G172" i="53"/>
  <c r="G171" i="53"/>
  <c r="G170" i="53"/>
  <c r="F118" i="53"/>
  <c r="I165" i="53"/>
  <c r="C164" i="53"/>
  <c r="F165" i="53"/>
  <c r="D165" i="53"/>
  <c r="R168" i="53"/>
  <c r="Q168" i="53"/>
  <c r="P168" i="53"/>
  <c r="R167" i="53"/>
  <c r="Q167" i="53"/>
  <c r="P167" i="53"/>
  <c r="D157" i="53"/>
  <c r="G163" i="53"/>
  <c r="G162" i="53"/>
  <c r="G161" i="53"/>
  <c r="G160" i="53"/>
  <c r="G159" i="53"/>
  <c r="G158" i="53"/>
  <c r="I150" i="53"/>
  <c r="C149" i="53"/>
  <c r="F150" i="53"/>
  <c r="D150" i="53"/>
  <c r="R156" i="53"/>
  <c r="Q156" i="53"/>
  <c r="P156" i="53"/>
  <c r="R155" i="53"/>
  <c r="Q155" i="53"/>
  <c r="P155" i="53"/>
  <c r="R154" i="53"/>
  <c r="Q154" i="53"/>
  <c r="P154" i="53"/>
  <c r="R153" i="53"/>
  <c r="Q153" i="53"/>
  <c r="P153" i="53"/>
  <c r="R152" i="53"/>
  <c r="Q152" i="53"/>
  <c r="P152" i="53"/>
  <c r="D142" i="53"/>
  <c r="G148" i="53"/>
  <c r="G147" i="53"/>
  <c r="G146" i="53"/>
  <c r="G145" i="53"/>
  <c r="G144" i="53"/>
  <c r="G143" i="53"/>
  <c r="I134" i="53"/>
  <c r="C133" i="53"/>
  <c r="F134" i="53"/>
  <c r="D134" i="53"/>
  <c r="R141" i="53"/>
  <c r="Q141" i="53"/>
  <c r="P141" i="53"/>
  <c r="R140" i="53"/>
  <c r="Q140" i="53"/>
  <c r="P140" i="53"/>
  <c r="R139" i="53"/>
  <c r="Q139" i="53"/>
  <c r="P139" i="53"/>
  <c r="R138" i="53"/>
  <c r="Q138" i="53"/>
  <c r="P138" i="53"/>
  <c r="R137" i="53"/>
  <c r="Q137" i="53"/>
  <c r="P137" i="53"/>
  <c r="R136" i="53"/>
  <c r="Q136" i="53"/>
  <c r="P136" i="53"/>
  <c r="D126" i="53"/>
  <c r="G132" i="53"/>
  <c r="G131" i="53"/>
  <c r="G130" i="53"/>
  <c r="G129" i="53"/>
  <c r="G128" i="53"/>
  <c r="G127" i="53"/>
  <c r="I120" i="53"/>
  <c r="C119" i="53"/>
  <c r="F120" i="53"/>
  <c r="D120" i="53"/>
  <c r="R125" i="53"/>
  <c r="Q125" i="53"/>
  <c r="P125" i="53"/>
  <c r="R124" i="53"/>
  <c r="Q124" i="53"/>
  <c r="P124" i="53"/>
  <c r="R123" i="53"/>
  <c r="Q123" i="53"/>
  <c r="P123" i="53"/>
  <c r="R122" i="53"/>
  <c r="Q122" i="53"/>
  <c r="P122" i="53"/>
  <c r="D107" i="53"/>
  <c r="G113" i="53"/>
  <c r="G112" i="53"/>
  <c r="G111" i="53"/>
  <c r="G110" i="53"/>
  <c r="G109" i="53"/>
  <c r="G108" i="53"/>
  <c r="F95" i="53"/>
  <c r="I103" i="53"/>
  <c r="C102" i="53"/>
  <c r="F103" i="53"/>
  <c r="D103" i="53"/>
  <c r="R106" i="53"/>
  <c r="Q106" i="53"/>
  <c r="P106" i="53"/>
  <c r="R105" i="53"/>
  <c r="Q105" i="53"/>
  <c r="P105" i="53"/>
  <c r="I97" i="53"/>
  <c r="C96" i="53"/>
  <c r="F97" i="53"/>
  <c r="D97" i="53"/>
  <c r="R101" i="53"/>
  <c r="Q101" i="53"/>
  <c r="P101" i="53"/>
  <c r="R100" i="53"/>
  <c r="Q100" i="53"/>
  <c r="P100" i="53"/>
  <c r="R99" i="53"/>
  <c r="Q99" i="53"/>
  <c r="P99" i="53"/>
  <c r="D87" i="53"/>
  <c r="G93" i="53"/>
  <c r="G92" i="53"/>
  <c r="G91" i="53"/>
  <c r="G90" i="53"/>
  <c r="G89" i="53"/>
  <c r="G88" i="53"/>
  <c r="F75" i="53"/>
  <c r="I83" i="53"/>
  <c r="C82" i="53"/>
  <c r="F83" i="53"/>
  <c r="D83" i="53"/>
  <c r="R86" i="53"/>
  <c r="Q86" i="53"/>
  <c r="P86" i="53"/>
  <c r="R85" i="53"/>
  <c r="Q85" i="53"/>
  <c r="P85" i="53"/>
  <c r="I77" i="53"/>
  <c r="C76" i="53"/>
  <c r="F77" i="53"/>
  <c r="D77" i="53"/>
  <c r="R81" i="53"/>
  <c r="Q81" i="53"/>
  <c r="P81" i="53"/>
  <c r="R80" i="53"/>
  <c r="Q80" i="53"/>
  <c r="P80" i="53"/>
  <c r="R79" i="53"/>
  <c r="Q79" i="53"/>
  <c r="P79" i="53"/>
  <c r="D67" i="53"/>
  <c r="G73" i="53"/>
  <c r="G72" i="53"/>
  <c r="G71" i="53"/>
  <c r="G70" i="53"/>
  <c r="G69" i="53"/>
  <c r="G68" i="53"/>
  <c r="F44" i="53"/>
  <c r="I63" i="53"/>
  <c r="C62" i="53"/>
  <c r="F63" i="53"/>
  <c r="D63" i="53"/>
  <c r="R66" i="53"/>
  <c r="Q66" i="53"/>
  <c r="P66" i="53"/>
  <c r="R65" i="53"/>
  <c r="Q65" i="53"/>
  <c r="P65" i="53"/>
  <c r="I58" i="53"/>
  <c r="C57" i="53"/>
  <c r="F58" i="53"/>
  <c r="D58" i="53"/>
  <c r="R61" i="53"/>
  <c r="Q61" i="53"/>
  <c r="P61" i="53"/>
  <c r="R60" i="53"/>
  <c r="Q60" i="53"/>
  <c r="P60" i="53"/>
  <c r="I52" i="53"/>
  <c r="C51" i="53"/>
  <c r="F52" i="53"/>
  <c r="D52"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2" i="53"/>
  <c r="I30" i="53"/>
  <c r="C29" i="53"/>
  <c r="F30" i="53"/>
  <c r="D30" i="53"/>
  <c r="R35" i="53"/>
  <c r="Q35" i="53"/>
  <c r="P35"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E197" i="61"/>
  <c r="E192" i="61"/>
  <c r="G198" i="61"/>
  <c r="G193" i="61"/>
  <c r="E188" i="61"/>
  <c r="E183" i="61"/>
  <c r="G189" i="61"/>
  <c r="G184" i="61"/>
  <c r="D170" i="61"/>
  <c r="G176" i="61"/>
  <c r="G175" i="61"/>
  <c r="G174" i="61"/>
  <c r="G173" i="61"/>
  <c r="G172" i="61"/>
  <c r="G171" i="61"/>
  <c r="F163" i="61"/>
  <c r="I165" i="61"/>
  <c r="C164" i="61"/>
  <c r="F165" i="61"/>
  <c r="D165" i="61"/>
  <c r="R169" i="61"/>
  <c r="Q169" i="61"/>
  <c r="P169" i="61"/>
  <c r="R168" i="61"/>
  <c r="Q168" i="61"/>
  <c r="P168" i="61"/>
  <c r="R167" i="61"/>
  <c r="Q167" i="61"/>
  <c r="P167" i="61"/>
  <c r="F137" i="61"/>
  <c r="I156" i="61"/>
  <c r="C155" i="61"/>
  <c r="F156" i="61"/>
  <c r="D156" i="61"/>
  <c r="R161" i="61"/>
  <c r="Q161" i="61"/>
  <c r="P161" i="61"/>
  <c r="R160" i="61"/>
  <c r="Q160" i="61"/>
  <c r="P160" i="61"/>
  <c r="R159" i="61"/>
  <c r="Q159" i="61"/>
  <c r="P159" i="61"/>
  <c r="R158" i="61"/>
  <c r="Q158" i="61"/>
  <c r="P158" i="61"/>
  <c r="I149" i="61"/>
  <c r="C148" i="61"/>
  <c r="F149" i="61"/>
  <c r="D149" i="61"/>
  <c r="R154" i="61"/>
  <c r="Q154" i="61"/>
  <c r="P154" i="61"/>
  <c r="R153" i="61"/>
  <c r="Q153" i="61"/>
  <c r="P153" i="61"/>
  <c r="R152" i="61"/>
  <c r="Q152" i="61"/>
  <c r="P152" i="61"/>
  <c r="R151" i="61"/>
  <c r="Q151" i="61"/>
  <c r="P151" i="61"/>
  <c r="I144" i="61"/>
  <c r="C143" i="61"/>
  <c r="F144" i="61"/>
  <c r="D144" i="61"/>
  <c r="R147" i="61"/>
  <c r="Q147" i="61"/>
  <c r="P147" i="61"/>
  <c r="R146" i="61"/>
  <c r="Q146" i="61"/>
  <c r="P146" i="61"/>
  <c r="I139" i="61"/>
  <c r="C138" i="61"/>
  <c r="F139" i="61"/>
  <c r="D139" i="61"/>
  <c r="R142" i="61"/>
  <c r="Q142" i="61"/>
  <c r="P142" i="61"/>
  <c r="R141" i="61"/>
  <c r="Q141" i="61"/>
  <c r="P141" i="61"/>
  <c r="D127" i="61"/>
  <c r="G133" i="61"/>
  <c r="G132" i="61"/>
  <c r="G131" i="61"/>
  <c r="G130" i="61"/>
  <c r="G129" i="61"/>
  <c r="G128" i="61"/>
  <c r="F119" i="61"/>
  <c r="I121" i="61"/>
  <c r="C120" i="61"/>
  <c r="F121" i="61"/>
  <c r="D121" i="61"/>
  <c r="R126" i="61"/>
  <c r="Q126" i="61"/>
  <c r="P126" i="61"/>
  <c r="R125" i="61"/>
  <c r="Q125" i="61"/>
  <c r="P125" i="61"/>
  <c r="R124" i="61"/>
  <c r="Q124" i="61"/>
  <c r="P124" i="61"/>
  <c r="R123" i="61"/>
  <c r="Q123" i="61"/>
  <c r="P123" i="61"/>
  <c r="F109" i="61"/>
  <c r="I111" i="61"/>
  <c r="C110" i="61"/>
  <c r="F111" i="61"/>
  <c r="D111" i="61"/>
  <c r="R117" i="61"/>
  <c r="Q117" i="61"/>
  <c r="P117" i="61"/>
  <c r="R116" i="61"/>
  <c r="Q116" i="61"/>
  <c r="P116" i="61"/>
  <c r="R115" i="61"/>
  <c r="Q115" i="61"/>
  <c r="P115" i="61"/>
  <c r="R114" i="61"/>
  <c r="Q114" i="61"/>
  <c r="P114" i="61"/>
  <c r="R113" i="61"/>
  <c r="Q113" i="61"/>
  <c r="P113" i="61"/>
  <c r="D99" i="61"/>
  <c r="G105" i="61"/>
  <c r="G104" i="61"/>
  <c r="G103" i="61"/>
  <c r="G102" i="61"/>
  <c r="G101" i="61"/>
  <c r="G100" i="61"/>
  <c r="F87" i="61"/>
  <c r="I94" i="61"/>
  <c r="C93" i="61"/>
  <c r="F94" i="61"/>
  <c r="D94" i="61"/>
  <c r="R98" i="61"/>
  <c r="Q98" i="61"/>
  <c r="P98" i="61"/>
  <c r="R97" i="61"/>
  <c r="Q97" i="61"/>
  <c r="P97" i="61"/>
  <c r="R96" i="61"/>
  <c r="Q96" i="61"/>
  <c r="P96" i="61"/>
  <c r="I89" i="61"/>
  <c r="C88" i="61"/>
  <c r="F89" i="61"/>
  <c r="D89" i="61"/>
  <c r="R92" i="61"/>
  <c r="Q92" i="61"/>
  <c r="P92" i="61"/>
  <c r="R91" i="61"/>
  <c r="Q91" i="61"/>
  <c r="P91" i="61"/>
  <c r="F75" i="61"/>
  <c r="I82" i="61"/>
  <c r="C81" i="61"/>
  <c r="F82" i="61"/>
  <c r="D82" i="61"/>
  <c r="R85" i="61"/>
  <c r="Q85" i="61"/>
  <c r="P85" i="61"/>
  <c r="R84" i="61"/>
  <c r="Q84" i="61"/>
  <c r="P84" i="61"/>
  <c r="I77" i="61"/>
  <c r="C76" i="61"/>
  <c r="F77" i="61"/>
  <c r="D77" i="61"/>
  <c r="R80" i="61"/>
  <c r="Q80" i="61"/>
  <c r="P80" i="61"/>
  <c r="R79" i="61"/>
  <c r="Q79" i="61"/>
  <c r="P79" i="61"/>
  <c r="F68" i="61"/>
  <c r="I70" i="61"/>
  <c r="C69" i="61"/>
  <c r="F70" i="61"/>
  <c r="D70" i="61"/>
  <c r="R73" i="61"/>
  <c r="Q73" i="61"/>
  <c r="P73" i="61"/>
  <c r="R72" i="61"/>
  <c r="Q72" i="61"/>
  <c r="P72" i="61"/>
  <c r="D58" i="61"/>
  <c r="G64" i="61"/>
  <c r="G63" i="61"/>
  <c r="G62" i="61"/>
  <c r="G61" i="61"/>
  <c r="G60" i="61"/>
  <c r="G59" i="61"/>
  <c r="F46" i="61"/>
  <c r="I54" i="61"/>
  <c r="C53" i="61"/>
  <c r="F54" i="61"/>
  <c r="D54" i="61"/>
  <c r="R57" i="61"/>
  <c r="Q57" i="61"/>
  <c r="P57" i="61"/>
  <c r="R56" i="61"/>
  <c r="Q56" i="61"/>
  <c r="P56" i="61"/>
  <c r="I48" i="61"/>
  <c r="C47" i="61"/>
  <c r="F48" i="61"/>
  <c r="D48" i="61"/>
  <c r="R52" i="61"/>
  <c r="Q52" i="61"/>
  <c r="P52" i="61"/>
  <c r="R51" i="61"/>
  <c r="Q51" i="61"/>
  <c r="P51" i="61"/>
  <c r="R50" i="61"/>
  <c r="Q50" i="61"/>
  <c r="P50" i="61"/>
  <c r="F35" i="61"/>
  <c r="I37" i="61"/>
  <c r="C36" i="61"/>
  <c r="F37" i="61"/>
  <c r="D37" i="61"/>
  <c r="R44" i="61"/>
  <c r="Q44" i="61"/>
  <c r="P44" i="61"/>
  <c r="R43" i="61"/>
  <c r="Q43" i="61"/>
  <c r="P43" i="61"/>
  <c r="R42" i="61"/>
  <c r="Q42" i="61"/>
  <c r="P42" i="61"/>
  <c r="R41" i="61"/>
  <c r="Q41" i="61"/>
  <c r="P41" i="61"/>
  <c r="R40" i="61"/>
  <c r="Q40" i="61"/>
  <c r="P40" i="61"/>
  <c r="R39" i="61"/>
  <c r="Q39" i="61"/>
  <c r="P39" i="61"/>
  <c r="D25" i="61"/>
  <c r="G31" i="61"/>
  <c r="G30" i="61"/>
  <c r="G29" i="61"/>
  <c r="G28" i="61"/>
  <c r="G27" i="61"/>
  <c r="G26" i="61"/>
  <c r="F8" i="61"/>
  <c r="I20" i="61"/>
  <c r="C19" i="61"/>
  <c r="F20" i="61"/>
  <c r="D20" i="61"/>
  <c r="R24" i="61"/>
  <c r="Q24" i="61"/>
  <c r="P24" i="61"/>
  <c r="R23" i="61"/>
  <c r="Q23" i="61"/>
  <c r="P23" i="61"/>
  <c r="R22" i="61"/>
  <c r="Q22" i="61"/>
  <c r="P22" i="61"/>
  <c r="I15" i="61"/>
  <c r="C14" i="61"/>
  <c r="F15" i="61"/>
  <c r="D15" i="61"/>
  <c r="R18" i="61"/>
  <c r="Q18" i="61"/>
  <c r="P18" i="61"/>
  <c r="R17" i="61"/>
  <c r="Q17" i="61"/>
  <c r="P17" i="61"/>
  <c r="I10" i="61"/>
  <c r="C9" i="61"/>
  <c r="F10" i="61"/>
  <c r="D10" i="61"/>
  <c r="R13" i="61"/>
  <c r="Q13" i="61"/>
  <c r="P13" i="61"/>
  <c r="R12" i="61"/>
  <c r="Q12" i="61"/>
  <c r="P12" i="61"/>
  <c r="J12" i="70"/>
  <c r="J23" i="76"/>
  <c r="A2" i="76"/>
  <c r="A2" i="66" l="1"/>
  <c r="A1" i="66"/>
  <c r="AG2" i="74"/>
  <c r="A1" i="74"/>
  <c r="F2" i="53"/>
  <c r="A1" i="53"/>
  <c r="F2" i="61"/>
  <c r="A1" i="61"/>
  <c r="A2" i="70"/>
  <c r="A1" i="70"/>
  <c r="D2" i="75"/>
  <c r="A1" i="75"/>
  <c r="P36" i="76"/>
  <c r="I35" i="76"/>
  <c r="I34" i="76"/>
  <c r="I33" i="76"/>
  <c r="I32" i="76"/>
  <c r="I31" i="76"/>
  <c r="I30" i="76"/>
  <c r="I29" i="76"/>
  <c r="I22" i="76"/>
  <c r="I21" i="76"/>
  <c r="I20" i="76"/>
  <c r="I19" i="76"/>
  <c r="I18" i="76"/>
  <c r="I17" i="76"/>
  <c r="X10" i="76"/>
  <c r="X9" i="76"/>
  <c r="X8" i="76"/>
  <c r="X7" i="76"/>
  <c r="X6" i="76"/>
  <c r="X5" i="76"/>
  <c r="X4" i="76"/>
  <c r="X3" i="76"/>
  <c r="X2" i="76"/>
  <c r="X1" i="76"/>
  <c r="K36" i="70"/>
  <c r="K34" i="70"/>
  <c r="K32" i="70"/>
  <c r="K30" i="70"/>
  <c r="K28" i="70"/>
  <c r="K26" i="70"/>
  <c r="K24" i="70"/>
  <c r="K22" i="70"/>
  <c r="K20" i="70"/>
  <c r="K18" i="70"/>
  <c r="E10" i="75"/>
  <c r="E8" i="75"/>
  <c r="E5" i="75"/>
  <c r="K16" i="70"/>
  <c r="K10" i="70"/>
  <c r="K4" i="70"/>
  <c r="K3" i="70"/>
  <c r="AH17" i="74"/>
  <c r="AH12" i="74"/>
  <c r="AH7" i="74"/>
  <c r="AH16" i="74"/>
  <c r="AH11" i="74"/>
  <c r="AH6" i="74"/>
  <c r="E16" i="66"/>
  <c r="E14" i="66"/>
  <c r="E12" i="66"/>
  <c r="E9" i="66"/>
  <c r="E7" i="66"/>
  <c r="E5" i="66"/>
  <c r="E15" i="66"/>
  <c r="E13" i="66"/>
  <c r="E11" i="66"/>
  <c r="E8" i="66"/>
  <c r="E6" i="66"/>
  <c r="E4" i="66"/>
  <c r="C9" i="75"/>
  <c r="C7" i="75"/>
  <c r="C4" i="75"/>
  <c r="P14" i="74"/>
  <c r="P9" i="74"/>
  <c r="P4" i="74"/>
  <c r="AJ17" i="74"/>
  <c r="AJ12" i="74"/>
  <c r="AJ7" i="74"/>
  <c r="G8" i="70"/>
  <c r="K15" i="70"/>
  <c r="K17" i="70"/>
  <c r="K19" i="70"/>
  <c r="K21" i="70"/>
  <c r="K23" i="70"/>
  <c r="K25" i="70"/>
  <c r="K27" i="70"/>
  <c r="K29" i="70"/>
  <c r="K31" i="70"/>
  <c r="K33" i="70"/>
  <c r="K35" i="70"/>
</calcChain>
</file>

<file path=xl/sharedStrings.xml><?xml version="1.0" encoding="utf-8"?>
<sst xmlns="http://schemas.openxmlformats.org/spreadsheetml/2006/main" count="1079" uniqueCount="441">
  <si>
    <t>№</t>
  </si>
  <si>
    <t>実数</t>
    <rPh sb="0" eb="2">
      <t>ジッスウ</t>
    </rPh>
    <phoneticPr fontId="2"/>
  </si>
  <si>
    <t>特に良いと思う点</t>
  </si>
  <si>
    <t>タイトル</t>
  </si>
  <si>
    <t>内容</t>
  </si>
  <si>
    <t>内容</t>
    <phoneticPr fontId="2"/>
  </si>
  <si>
    <t>さらなる改善が望まれる点</t>
    <phoneticPr fontId="2"/>
  </si>
  <si>
    <t>調査対象</t>
    <rPh sb="0" eb="2">
      <t>チョウサ</t>
    </rPh>
    <rPh sb="2" eb="4">
      <t>タイショウシャ</t>
    </rPh>
    <phoneticPr fontId="2"/>
  </si>
  <si>
    <t>調査方法</t>
    <rPh sb="0" eb="2">
      <t>チョウサ</t>
    </rPh>
    <rPh sb="2" eb="4">
      <t>ホウホウ</t>
    </rPh>
    <phoneticPr fontId="2"/>
  </si>
  <si>
    <t>利用者調査全体のコメント</t>
  </si>
  <si>
    <t>利用者調査結果</t>
    <rPh sb="0" eb="3">
      <t>リヨウシャ</t>
    </rPh>
    <rPh sb="3" eb="5">
      <t>チョウサ</t>
    </rPh>
    <phoneticPr fontId="2"/>
  </si>
  <si>
    <t>共通評価項目</t>
  </si>
  <si>
    <t>は い</t>
  </si>
  <si>
    <t>無回答
非該当</t>
    <rPh sb="0" eb="3">
      <t>ムカイトウ</t>
    </rPh>
    <rPh sb="4" eb="7">
      <t>ヒガイトウ</t>
    </rPh>
    <phoneticPr fontId="2"/>
  </si>
  <si>
    <t>コメント</t>
    <phoneticPr fontId="2"/>
  </si>
  <si>
    <t>どちらとも
いえない</t>
    <phoneticPr fontId="2"/>
  </si>
  <si>
    <t>いいえ</t>
    <phoneticPr fontId="2"/>
  </si>
  <si>
    <t>年</t>
  </si>
  <si>
    <t>月</t>
  </si>
  <si>
    <t>日</t>
    <rPh sb="0" eb="1">
      <t>ニチ</t>
    </rPh>
    <phoneticPr fontId="2"/>
  </si>
  <si>
    <t>東京都福祉サービス評価推進機構</t>
  </si>
  <si>
    <t>所在地</t>
    <rPh sb="0" eb="3">
      <t>ショザイチ</t>
    </rPh>
    <phoneticPr fontId="2"/>
  </si>
  <si>
    <t>機構</t>
    <rPh sb="0" eb="2">
      <t>キコウ</t>
    </rPh>
    <phoneticPr fontId="2"/>
  </si>
  <si>
    <t>印</t>
    <phoneticPr fontId="2"/>
  </si>
  <si>
    <t>評価者氏名・担当分野・評価者養成講習修了者番号</t>
    <rPh sb="6" eb="8">
      <t>タントウ</t>
    </rPh>
    <rPh sb="8" eb="10">
      <t>ブンヤ</t>
    </rPh>
    <phoneticPr fontId="2"/>
  </si>
  <si>
    <t>評価者氏名</t>
    <rPh sb="0" eb="2">
      <t>ヒョウカ</t>
    </rPh>
    <rPh sb="2" eb="3">
      <t>シャ</t>
    </rPh>
    <rPh sb="3" eb="5">
      <t>シメイ</t>
    </rPh>
    <phoneticPr fontId="2"/>
  </si>
  <si>
    <t>担当分野</t>
    <rPh sb="0" eb="2">
      <t>タントウ</t>
    </rPh>
    <rPh sb="2" eb="4">
      <t>ブンヤ</t>
    </rPh>
    <phoneticPr fontId="2"/>
  </si>
  <si>
    <t>修了者番号</t>
    <rPh sb="0" eb="3">
      <t>シュウリョウシャ</t>
    </rPh>
    <rPh sb="3" eb="5">
      <t>バンゴウ</t>
    </rPh>
    <phoneticPr fontId="2"/>
  </si>
  <si>
    <t>①</t>
  </si>
  <si>
    <t>②</t>
  </si>
  <si>
    <t>③</t>
  </si>
  <si>
    <t>評価対象事業所名称</t>
    <rPh sb="6" eb="7">
      <t>ショ</t>
    </rPh>
    <phoneticPr fontId="2"/>
  </si>
  <si>
    <t>事業所連絡先</t>
    <rPh sb="2" eb="3">
      <t>ショ</t>
    </rPh>
    <phoneticPr fontId="2"/>
  </si>
  <si>
    <t>〒</t>
  </si>
  <si>
    <t>℡</t>
  </si>
  <si>
    <t>事業所代表者氏名</t>
    <rPh sb="2" eb="3">
      <t>ショ</t>
    </rPh>
    <phoneticPr fontId="2"/>
  </si>
  <si>
    <t>日</t>
  </si>
  <si>
    <t>利用者調査票配付日（実施日）</t>
    <rPh sb="5" eb="6">
      <t>ヒョウ</t>
    </rPh>
    <rPh sb="6" eb="8">
      <t>ハイフ</t>
    </rPh>
    <rPh sb="8" eb="9">
      <t>ビ</t>
    </rPh>
    <rPh sb="10" eb="13">
      <t>ジッシビ</t>
    </rPh>
    <phoneticPr fontId="2"/>
  </si>
  <si>
    <t>利用者調査結果報告日</t>
    <rPh sb="5" eb="7">
      <t>ケッカ</t>
    </rPh>
    <rPh sb="7" eb="9">
      <t>ホウコク</t>
    </rPh>
    <rPh sb="9" eb="10">
      <t>ビ</t>
    </rPh>
    <phoneticPr fontId="2"/>
  </si>
  <si>
    <t>自己評価の調査票配付日</t>
    <rPh sb="0" eb="2">
      <t>ジコ</t>
    </rPh>
    <rPh sb="2" eb="4">
      <t>ヒョウカ</t>
    </rPh>
    <rPh sb="5" eb="8">
      <t>チョウサヒョウ</t>
    </rPh>
    <rPh sb="8" eb="10">
      <t>ハイフ</t>
    </rPh>
    <rPh sb="10" eb="11">
      <t>ビ</t>
    </rPh>
    <phoneticPr fontId="2"/>
  </si>
  <si>
    <t>年</t>
    <rPh sb="0" eb="1">
      <t>ネン</t>
    </rPh>
    <phoneticPr fontId="2"/>
  </si>
  <si>
    <t>月</t>
    <rPh sb="0" eb="1">
      <t>ゲツ</t>
    </rPh>
    <phoneticPr fontId="2"/>
  </si>
  <si>
    <t>日</t>
    <rPh sb="0" eb="1">
      <t>ビ</t>
    </rPh>
    <phoneticPr fontId="2"/>
  </si>
  <si>
    <t>自己評価結果報告日</t>
    <rPh sb="0" eb="2">
      <t>ジコ</t>
    </rPh>
    <rPh sb="2" eb="4">
      <t>ヒョウカ</t>
    </rPh>
    <rPh sb="4" eb="6">
      <t>ケッカ</t>
    </rPh>
    <rPh sb="6" eb="8">
      <t>ホウコク</t>
    </rPh>
    <rPh sb="8" eb="9">
      <t>ビ</t>
    </rPh>
    <phoneticPr fontId="2"/>
  </si>
  <si>
    <t>月</t>
    <rPh sb="0" eb="1">
      <t>ツキ</t>
    </rPh>
    <phoneticPr fontId="2"/>
  </si>
  <si>
    <t>日</t>
    <rPh sb="0" eb="1">
      <t>ヒ</t>
    </rPh>
    <phoneticPr fontId="2"/>
  </si>
  <si>
    <t>事業者代表者氏名</t>
  </si>
  <si>
    <t>印</t>
  </si>
  <si>
    <t>評価推進機構入力欄</t>
    <rPh sb="0" eb="2">
      <t>ヒョウカ</t>
    </rPh>
    <rPh sb="2" eb="4">
      <t>スイシン</t>
    </rPh>
    <rPh sb="4" eb="6">
      <t>キコウ</t>
    </rPh>
    <rPh sb="6" eb="8">
      <t>ニュウリョク</t>
    </rPh>
    <rPh sb="8" eb="9">
      <t>ラン</t>
    </rPh>
    <phoneticPr fontId="2"/>
  </si>
  <si>
    <t>④</t>
    <phoneticPr fontId="2"/>
  </si>
  <si>
    <t>⑥</t>
    <phoneticPr fontId="2"/>
  </si>
  <si>
    <t>s_hyoka</t>
    <phoneticPr fontId="2"/>
  </si>
  <si>
    <t>評価</t>
    <rPh sb="0" eb="2">
      <t>ヒョウカ</t>
    </rPh>
    <phoneticPr fontId="2"/>
  </si>
  <si>
    <t>標準項目</t>
    <rPh sb="0" eb="2">
      <t>ヒョウジュン</t>
    </rPh>
    <rPh sb="2" eb="4">
      <t>コウモク</t>
    </rPh>
    <phoneticPr fontId="2"/>
  </si>
  <si>
    <t>head_hyojyun</t>
    <phoneticPr fontId="2"/>
  </si>
  <si>
    <t>s_hyojyun</t>
    <phoneticPr fontId="2"/>
  </si>
  <si>
    <t>head_c</t>
    <phoneticPr fontId="2"/>
  </si>
  <si>
    <t>　　</t>
    <phoneticPr fontId="2"/>
  </si>
  <si>
    <t>Ⅱ</t>
  </si>
  <si>
    <t>Ⅲ</t>
  </si>
  <si>
    <t>h_main</t>
    <phoneticPr fontId="2"/>
  </si>
  <si>
    <t>head_main</t>
    <phoneticPr fontId="2"/>
  </si>
  <si>
    <t>head_page</t>
    <phoneticPr fontId="2"/>
  </si>
  <si>
    <t>name_c</t>
    <phoneticPr fontId="2"/>
  </si>
  <si>
    <t>head_sv</t>
    <phoneticPr fontId="2"/>
  </si>
  <si>
    <t>name_sv</t>
    <phoneticPr fontId="2"/>
  </si>
  <si>
    <t>head_hyoka</t>
    <phoneticPr fontId="2"/>
  </si>
  <si>
    <t>head_no</t>
    <phoneticPr fontId="2"/>
  </si>
  <si>
    <t>head_page_next</t>
    <phoneticPr fontId="2"/>
  </si>
  <si>
    <t>Ⅰ</t>
    <phoneticPr fontId="2"/>
  </si>
  <si>
    <t>回答数合計</t>
    <phoneticPr fontId="2"/>
  </si>
  <si>
    <t>利用者総数</t>
    <phoneticPr fontId="2"/>
  </si>
  <si>
    <t>共通評価項目による調査対象者数</t>
    <phoneticPr fontId="2"/>
  </si>
  <si>
    <t>共通評価項目による調査の有効回答者数</t>
    <phoneticPr fontId="2"/>
  </si>
  <si>
    <t>利用者総数に対する回答者割合（％）</t>
    <phoneticPr fontId="2"/>
  </si>
  <si>
    <t>サービスの実施項目（カテゴリー６-４）</t>
    <phoneticPr fontId="2"/>
  </si>
  <si>
    <t>サービス提供のプロセス項目（カテゴリー６-１～３、６-５～６）</t>
    <phoneticPr fontId="2"/>
  </si>
  <si>
    <t>共通評価項目</t>
    <phoneticPr fontId="2"/>
  </si>
  <si>
    <t>tit_c_1</t>
    <phoneticPr fontId="2"/>
  </si>
  <si>
    <t>tit_c_2</t>
    <phoneticPr fontId="2"/>
  </si>
  <si>
    <t>tit_c_3</t>
    <phoneticPr fontId="2"/>
  </si>
  <si>
    <t>cmt_c_1</t>
    <phoneticPr fontId="2"/>
  </si>
  <si>
    <t>cmt_c_2</t>
    <phoneticPr fontId="2"/>
  </si>
  <si>
    <t>cmt_c_3</t>
    <phoneticPr fontId="2"/>
  </si>
  <si>
    <t>サブカテゴリー毎の
標準項目実施状況</t>
    <phoneticPr fontId="2"/>
  </si>
  <si>
    <t>head_hykorg</t>
    <phoneticPr fontId="2"/>
  </si>
  <si>
    <t>評価項目</t>
    <rPh sb="0" eb="2">
      <t>ヒョウカ</t>
    </rPh>
    <rPh sb="2" eb="4">
      <t>コウモク</t>
    </rPh>
    <phoneticPr fontId="2"/>
  </si>
  <si>
    <t>タイトル①</t>
    <phoneticPr fontId="2"/>
  </si>
  <si>
    <t>内容①</t>
    <rPh sb="0" eb="2">
      <t>ナイヨウ</t>
    </rPh>
    <phoneticPr fontId="2"/>
  </si>
  <si>
    <t>タイトル②</t>
    <phoneticPr fontId="2"/>
  </si>
  <si>
    <t>内容②</t>
    <rPh sb="0" eb="2">
      <t>ナイヨウ</t>
    </rPh>
    <phoneticPr fontId="2"/>
  </si>
  <si>
    <t>タイトル③</t>
    <phoneticPr fontId="2"/>
  </si>
  <si>
    <t>内容③</t>
    <rPh sb="0" eb="2">
      <t>ナイヨウ</t>
    </rPh>
    <phoneticPr fontId="2"/>
  </si>
  <si>
    <t>s_hykorg</t>
    <phoneticPr fontId="2"/>
  </si>
  <si>
    <t>tit_hykorg</t>
    <phoneticPr fontId="2"/>
  </si>
  <si>
    <t>cmt_hykorg</t>
    <phoneticPr fontId="2"/>
  </si>
  <si>
    <t>spc_row</t>
    <phoneticPr fontId="2"/>
  </si>
  <si>
    <t>事業者が特に力を入れている取り組み①</t>
    <phoneticPr fontId="2"/>
  </si>
  <si>
    <t>事業者が特に力を入れている取り組み②</t>
    <phoneticPr fontId="2"/>
  </si>
  <si>
    <t>事業者が特に力を入れている取り組み③</t>
    <phoneticPr fontId="2"/>
  </si>
  <si>
    <t>〒　</t>
    <phoneticPr fontId="2"/>
  </si>
  <si>
    <t>所在地　</t>
    <rPh sb="0" eb="3">
      <t>ショザイチ</t>
    </rPh>
    <phoneticPr fontId="2"/>
  </si>
  <si>
    <t>認証評価機関番号　</t>
    <phoneticPr fontId="2"/>
  </si>
  <si>
    <t>電話番号　</t>
    <rPh sb="0" eb="2">
      <t>デンワ</t>
    </rPh>
    <rPh sb="2" eb="4">
      <t>バンゴウ</t>
    </rPh>
    <phoneticPr fontId="2"/>
  </si>
  <si>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</si>
  <si>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</si>
  <si>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</si>
  <si>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</si>
  <si>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内容</t>
    <phoneticPr fontId="2"/>
  </si>
  <si>
    <t>title</t>
    <phoneticPr fontId="2"/>
  </si>
  <si>
    <t>事業者が大切にしている考え（事業者の理念・ビジョン・使命など）のうち、
特に重要なもの（上位５つ程度）を簡潔に記述　
（関連　カテゴリー１　リーダーシップと意思決定）</t>
    <phoneticPr fontId="2"/>
  </si>
  <si>
    <t>公益財団法人　東京都福祉保健財団理事長　殿</t>
    <rPh sb="0" eb="2">
      <t>コウエキ</t>
    </rPh>
    <phoneticPr fontId="2"/>
  </si>
  <si>
    <t>評価機関名　</t>
    <phoneticPr fontId="2"/>
  </si>
  <si>
    <t>－</t>
    <phoneticPr fontId="2"/>
  </si>
  <si>
    <t>代表者氏名　</t>
    <phoneticPr fontId="2"/>
  </si>
  <si>
    <t>以下のとおり評価を行いましたので報告します。</t>
    <phoneticPr fontId="2"/>
  </si>
  <si>
    <t>⑤</t>
    <phoneticPr fontId="2"/>
  </si>
  <si>
    <t>福祉サービス種別</t>
    <phoneticPr fontId="2"/>
  </si>
  <si>
    <t>契約日</t>
    <phoneticPr fontId="2"/>
  </si>
  <si>
    <t>訪問調査日</t>
    <phoneticPr fontId="2"/>
  </si>
  <si>
    <t>評価合議日</t>
    <phoneticPr fontId="2"/>
  </si>
  <si>
    <t>コメント 
(利用者調査・事業評価の工夫点、補助者・専門家等の活用、第三者性確保のための措置などを記入）</t>
    <phoneticPr fontId="2"/>
  </si>
  <si>
    <t>評価機関から上記及び別紙の評価結果を含む評価結果報告書を受け取りました。
本報告書の内容のうち、
　　　　　　　　　　　　　　　　</t>
    <phoneticPr fontId="2"/>
  </si>
  <si>
    <t>head_c7</t>
    <phoneticPr fontId="2"/>
  </si>
  <si>
    <t>s_c7</t>
    <phoneticPr fontId="2"/>
  </si>
  <si>
    <t>目標の設定と
取り組み</t>
    <rPh sb="0" eb="2">
      <t>モクヒョウ</t>
    </rPh>
    <rPh sb="3" eb="5">
      <t>セッテイ</t>
    </rPh>
    <rPh sb="7" eb="8">
      <t>ト</t>
    </rPh>
    <rPh sb="9" eb="10">
      <t>ク</t>
    </rPh>
    <phoneticPr fontId="2"/>
  </si>
  <si>
    <t>取り組みの検証</t>
    <rPh sb="0" eb="1">
      <t>ト</t>
    </rPh>
    <rPh sb="2" eb="3">
      <t>ク</t>
    </rPh>
    <rPh sb="5" eb="7">
      <t>ケンショウ</t>
    </rPh>
    <phoneticPr fontId="2"/>
  </si>
  <si>
    <t>検証結果の反映</t>
    <rPh sb="0" eb="2">
      <t>ケンショウ</t>
    </rPh>
    <rPh sb="2" eb="4">
      <t>ケッカ</t>
    </rPh>
    <rPh sb="5" eb="7">
      <t>ハンエイ</t>
    </rPh>
    <phoneticPr fontId="2"/>
  </si>
  <si>
    <t>前年度の重要課題に対する組織的な活動（評価機関によるまとめ）</t>
    <rPh sb="0" eb="3">
      <t>ゼンネンド</t>
    </rPh>
    <rPh sb="4" eb="6">
      <t>ジュウヨウ</t>
    </rPh>
    <rPh sb="6" eb="8">
      <t>カダイ</t>
    </rPh>
    <rPh sb="9" eb="10">
      <t>タイ</t>
    </rPh>
    <rPh sb="12" eb="15">
      <t>ソシキテキ</t>
    </rPh>
    <rPh sb="16" eb="18">
      <t>カツドウ</t>
    </rPh>
    <rPh sb="19" eb="21">
      <t>ヒョウカ</t>
    </rPh>
    <rPh sb="21" eb="23">
      <t>キカン</t>
    </rPh>
    <phoneticPr fontId="2"/>
  </si>
  <si>
    <t>head_c_c7</t>
    <phoneticPr fontId="2"/>
  </si>
  <si>
    <t>組織マネジメント項目（カテゴリー１～５、７）</t>
    <rPh sb="0" eb="2">
      <t>ソシキ</t>
    </rPh>
    <rPh sb="8" eb="10">
      <t>コウモク</t>
    </rPh>
    <phoneticPr fontId="2"/>
  </si>
  <si>
    <t>cmt1_c_c7</t>
    <phoneticPr fontId="2"/>
  </si>
  <si>
    <t>cmt2_c_c7</t>
    <phoneticPr fontId="2"/>
  </si>
  <si>
    <t>hyoka_c7</t>
    <phoneticPr fontId="2"/>
  </si>
  <si>
    <t>指定番号</t>
    <rPh sb="0" eb="2">
      <t>シテイ</t>
    </rPh>
    <rPh sb="2" eb="4">
      <t>バンゴウ</t>
    </rPh>
    <phoneticPr fontId="2"/>
  </si>
  <si>
    <t>004</t>
    <phoneticPr fontId="2"/>
  </si>
  <si>
    <t>訪問介護</t>
  </si>
  <si>
    <t>2022</t>
    <phoneticPr fontId="2"/>
  </si>
  <si>
    <t>1</t>
    <phoneticPr fontId="2"/>
  </si>
  <si>
    <t>C</t>
  </si>
  <si>
    <t>令和4年度</t>
  </si>
  <si>
    <t>令和4年度</t>
    <phoneticPr fontId="2"/>
  </si>
  <si>
    <t>1．安心して、サービスを受けているか</t>
  </si>
  <si>
    <t>2．ヘルパーが替わる場合も、安定的なサービスになっているか</t>
  </si>
  <si>
    <t>3．事業所やヘルパーは必要な情報提供・相談・助言をしているか</t>
  </si>
  <si>
    <t>4．ヘルパーの接遇・態度は適切か</t>
  </si>
  <si>
    <t>5．病気やけがをした際のヘルパーの対応は信頼できるか</t>
  </si>
  <si>
    <t>6．利用者の気持ちを尊重した対応がされているか</t>
  </si>
  <si>
    <t>7．利用者のプライバシーは守られているか</t>
  </si>
  <si>
    <t>8．個別の計画作成時に、利用者や家族の状況や要望を聞かれているか</t>
  </si>
  <si>
    <t>9．サービス内容や計画に関するヘルパーの説明はわかりやすいか</t>
  </si>
  <si>
    <t>10．利用者の不満や要望は対応されているか</t>
  </si>
  <si>
    <t>11．外部の苦情窓口（行政や第三者委員等）にも相談できることを伝えられているか</t>
  </si>
  <si>
    <t>リーダーシップと意思決定</t>
  </si>
  <si>
    <t>カテゴリー1</t>
  </si>
  <si>
    <t>事業所が目指していることの実現に向けて一丸となっている</t>
  </si>
  <si>
    <t>サブカテゴリー1（1-1）</t>
  </si>
  <si>
    <t>評価項目1</t>
  </si>
  <si>
    <t>事業所が目指していること（理念・ビジョン、基本方針など）を周知している</t>
  </si>
  <si>
    <t>1. 事業所が目指していること（理念・ビジョン、基本方針など）について、職員の理解が深まるような取り組みを行っている</t>
  </si>
  <si>
    <t>2. 事業所が目指していること（理念・ビジョン、基本方針など）について、利用者本人や家族等の理解が深まるような取り組みを行っている</t>
  </si>
  <si>
    <t>評価項目2</t>
  </si>
  <si>
    <t>経営層（運営管理者含む）は自らの役割と責任を職員に対して表明し、事業所をリードしている</t>
  </si>
  <si>
    <t>1. 経営層は、事業所が目指していること（理念・ビジョン、基本方針など）の実現に向けて、自らの役割と責任を職員に伝えている</t>
  </si>
  <si>
    <t>2. 経営層は、事業所が目指していること（理念・ビジョン、基本方針など）の実現に向けて、自らの役割と責任に基づいて職員が取り組むべき方向性を提示し、リーダーシップを発揮している</t>
  </si>
  <si>
    <t>評価項目3</t>
  </si>
  <si>
    <t>重要な案件について、経営層（運営管理者含む）は実情を踏まえて意思決定し、その内容を関係者に周知している</t>
  </si>
  <si>
    <t>1. 重要な案件の検討や決定の手順があらかじめ決まっている</t>
  </si>
  <si>
    <t>2. 重要な意思決定に関し、その内容と決定経緯について職員に周知している</t>
  </si>
  <si>
    <t>3. 利用者等に対し、重要な案件に関する決定事項について、必要に応じてその内容と決定経緯を伝えている</t>
  </si>
  <si>
    <t>カテゴリー1の講評</t>
  </si>
  <si>
    <t>事業所を取り巻く環境の把握・活用及び計画の策定と実行</t>
  </si>
  <si>
    <t>カテゴリー2</t>
  </si>
  <si>
    <t>事業所を取り巻く環境について情報を把握・検討し、課題を抽出している</t>
  </si>
  <si>
    <t>サブカテゴリー1（2-1）</t>
  </si>
  <si>
    <t>1. 利用者アンケートなど、事業所側からの働きかけにより利用者の意向について情報を収集し、ニーズを把握している</t>
  </si>
  <si>
    <t>2. 事業所運営に対する職員の意向を把握・検討している</t>
  </si>
  <si>
    <t>3. 地域の福祉の現状について情報を収集し、ニーズを把握している</t>
  </si>
  <si>
    <t>4. 福祉事業全体の動向（行政や業界などの動き）について情報を収集し、課題やニーズを把握している</t>
  </si>
  <si>
    <t>5. 事業所の経営状況を把握・検討している</t>
  </si>
  <si>
    <t>6. 把握したニーズ等や検討内容を踏まえ、事業所として対応すべき課題を抽出している</t>
  </si>
  <si>
    <t>実践的な計画策定に取り組んでいる</t>
  </si>
  <si>
    <t>サブカテゴリー2（2-2）</t>
  </si>
  <si>
    <t>事業所が目指していること（理念・ビジョン、基本方針など）の実現に向けた中・長期計画及び単年度計画を策定している</t>
  </si>
  <si>
    <t>1. 課題をふまえ、事業所が目指していること（理念・ビジョン、基本方針など）の実現に向けた中・長期計画を策定している</t>
  </si>
  <si>
    <t>2. 中・長期計画をふまえた単年度計画を策定している</t>
  </si>
  <si>
    <t>3. 策定している計画に合わせた予算編成を行っている</t>
  </si>
  <si>
    <t>着実な計画の実行に取り組んでいる</t>
  </si>
  <si>
    <t>1. 事業所が目指していること（理念・ビジョン、基本方針など）の実現に向けた、計画の推進方法（体制、職員の役割や活動内容など）、目指す目標、達成度合いを測る指標を明示している</t>
  </si>
  <si>
    <t>2. 計画推進にあたり、進捗状況を確認し（半期・月単位など）、必要に応じて見直しをしながら取り組んでいる</t>
  </si>
  <si>
    <t>カテゴリー2の講評</t>
  </si>
  <si>
    <t>経営における社会的責任</t>
  </si>
  <si>
    <t>カテゴリー3</t>
  </si>
  <si>
    <t>社会人・福祉サービス事業者として守るべきことを明確にし、その達成に取り組んでいる</t>
  </si>
  <si>
    <t>サブカテゴリー1（3-1）</t>
  </si>
  <si>
    <t>社会人・福祉サービスに従事する者として守るべき法・規範・倫理などを周知し、遵守されるよう取り組んでいる</t>
  </si>
  <si>
    <t>1. 全職員に対して、社会人・福祉サービスに従事する者として守るべき法・規範・倫理（個人の尊厳を含む）などを周知し、理解が深まるように取り組んでいる</t>
  </si>
  <si>
    <t>2. 全職員に対して、守るべき法・規範・倫理（個人の尊厳を含む）などが遵守されるように取り組み、定期的に確認している。</t>
  </si>
  <si>
    <t>利用者の権利擁護のために、組織的な取り組みを行っている</t>
  </si>
  <si>
    <t>サブカテゴリー2（3-2）</t>
  </si>
  <si>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</si>
  <si>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</si>
  <si>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</si>
  <si>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</si>
  <si>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</si>
  <si>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</si>
  <si>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地域の福祉に役立つ取り組みを行っている</t>
  </si>
  <si>
    <t>サブカテゴリー3（3-3）</t>
  </si>
  <si>
    <t>透明性を高め、地域との関係づくりに向けて取り組んでいる</t>
  </si>
  <si>
    <t>1. 透明性を高めるために、事業所の活動内容を開示するなど開かれた組織となるよう取り組んでいる</t>
  </si>
  <si>
    <t>2. ボランティア、実習生及び見学・体験する小・中学生などの受け入れ体制を整備している</t>
  </si>
  <si>
    <t>地域の福祉ニーズにもとづき、地域貢献の取り組みをしている</t>
  </si>
  <si>
    <t>1. 地域の福祉ニーズにもとづき、事業所の機能や専門性をいかした地域貢献の取り組みをしている</t>
  </si>
  <si>
    <t>2. 事業所が地域の一員としての役割を果たすため、地域関係機関のネットワーク（事業者連絡会、施設長会など）に参画している</t>
  </si>
  <si>
    <t>3. 地域ネットワーク内での共通課題について、協働できる体制を整えて、取り組んでいる</t>
  </si>
  <si>
    <t>カテゴリー3の講評</t>
  </si>
  <si>
    <t>リスクマネジメント</t>
  </si>
  <si>
    <t>カテゴリー4</t>
  </si>
  <si>
    <t>リスクマネジメントに計画的に取り組んでいる</t>
  </si>
  <si>
    <t>サブカテゴリー1（4-1）</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</si>
  <si>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</si>
  <si>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</si>
  <si>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</si>
  <si>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</si>
  <si>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</si>
  <si>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</si>
  <si>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t>事業所の情報管理を適切に行い活用できるようにしている</t>
  </si>
  <si>
    <t>サブカテゴリー2（4-2）</t>
  </si>
  <si>
    <t>1. 情報の収集、利用、保管、廃棄について規程・ルールを定め、職員（実習生やボランティアを含む）が理解し遵守するための取り組みを行っている</t>
  </si>
  <si>
    <t>2. 収集した情報は、必要な人が必要なときに活用できるように整理・管理している</t>
  </si>
  <si>
    <t>3. 情報の重要性や機密性を踏まえ、アクセス権限を設定するほか、情報漏えい防止のための対策をとっている</t>
  </si>
  <si>
    <t>4. 事業所で扱っている個人情報については、「個人情報保護法」の趣旨を踏まえ、利用目的の明示及び開示請求への対応を含む規程・体制を整備している</t>
  </si>
  <si>
    <t>カテゴリー4の講評</t>
  </si>
  <si>
    <t>職員と組織の能力向上</t>
  </si>
  <si>
    <t>カテゴリー5</t>
  </si>
  <si>
    <t>事業所が目指している経営・サービスを実現する人材の確保・育成・定着に取り組んでいる</t>
  </si>
  <si>
    <t>サブカテゴリー1（5-1）</t>
  </si>
  <si>
    <t>事業所が目指していることの実現に必要な人材構成にしている</t>
  </si>
  <si>
    <t>1. 事業所が求める人材の確保ができるよう工夫している</t>
  </si>
  <si>
    <t>2. 事業所が求める人材、事業所の状況を踏まえ、育成や将来の人材構成を見据えた異動や配置に取り組んでいる</t>
  </si>
  <si>
    <t>事業所の求める人材像に基づき人材育成計画を策定している</t>
  </si>
  <si>
    <t>1. 事業所が求める職責または職務内容に応じた長期的な展望（キャリアパス）が職員に分かりやすく周知されている</t>
  </si>
  <si>
    <t>2. 事業所が求める職責または職務内容に応じた長期的な展望（キャリアパス）と連動した事業所の人材育成計画を策定している</t>
  </si>
  <si>
    <t>事業所の求める人材像を踏まえた職員の育成に取り組んでいる</t>
  </si>
  <si>
    <t>1. 勤務形態に関わらず、職員にさまざまな方法で研修等を実施している</t>
  </si>
  <si>
    <t>2. 職員一人ひとりの意向や経験等に基づき、個人別の育成（研修）計画を策定している</t>
  </si>
  <si>
    <t>3. 職員一人ひとりの育成の成果を確認し、個人別の育成（研修）計画へ反映している</t>
  </si>
  <si>
    <t>4. 指導を担当する職員に対して、自らの役割を理解してより良い指導ができるよう組織的に支援を行っている</t>
  </si>
  <si>
    <t>評価項目4</t>
  </si>
  <si>
    <t>職員の定着に向け、職員の意欲向上に取り組んでいる</t>
  </si>
  <si>
    <t>1. 事業所の特性を踏まえ、職員の育成・評価と処遇（賃金、昇進・昇格等）・称賛などを連動させている</t>
  </si>
  <si>
    <t>2. 就業状況（勤務時間や休暇取得、職場環境・健康・ストレスなど）を把握し、安心して働き続けられる職場づくりに取り組んでいる</t>
  </si>
  <si>
    <t>3. 職員の意識を把握し、意欲と働きがいの向上に取り組んでいる</t>
  </si>
  <si>
    <t>4. 職員間の良好な人間関係構築のための取り組みを行っている</t>
  </si>
  <si>
    <t>組織力の向上に取り組んでいる</t>
  </si>
  <si>
    <t>サブカテゴリー2（5-2）</t>
  </si>
  <si>
    <t>組織力の向上に向け、組織としての学びとチームワークの促進に取り組んでいる</t>
  </si>
  <si>
    <t>1. 職員一人ひとりが学んだ研修内容を、レポートや発表等を通じて共有化している</t>
  </si>
  <si>
    <t>2. 職員一人ひとりの日頃の気づきや工夫について、互いに話し合い、サービスの質の向上や業務改善に活かす仕組みを設けている</t>
  </si>
  <si>
    <t>3. 目標達成や課題解決に向けて、チームでの活動が効果的に進むよう取り組んでいる</t>
  </si>
  <si>
    <t>カテゴリー5の講評</t>
  </si>
  <si>
    <t>事業所の重要課題に対する組織的な活動</t>
  </si>
  <si>
    <t>カテゴリー7</t>
  </si>
  <si>
    <t>事業所の重要課題に対して、目標設定・取り組み・結果の検証・次期の事業活動等への反映を行っている</t>
  </si>
  <si>
    <t>サブカテゴリー1（7-1）</t>
  </si>
  <si>
    <t>事業所の理念・基本方針の実現を図る上での重要課題について、前年度具体的な目標を設定して取り組み、結果を検証して、今年度以降の改善につなげている（その１）</t>
  </si>
  <si>
    <t>評価項目１で確認した組織的な活動や評語の選択に関する講評</t>
    <phoneticPr fontId="2"/>
  </si>
  <si>
    <t>事業所の理念・基本方針の実現を図る上での重要課題について、前年度具体的な目標を設定して取り組み、結果を検証して、今年度以降の改善につなげている（その２）</t>
  </si>
  <si>
    <t>評価項目２で確認した組織的な活動や評語の選択に関する講評</t>
    <phoneticPr fontId="2"/>
  </si>
  <si>
    <t>サービス情報の提供</t>
  </si>
  <si>
    <t>サブカテゴリー1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</si>
  <si>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</si>
  <si>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</si>
  <si>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</si>
  <si>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</si>
  <si>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利用希望者等の問い合わせがあった場合には、個別の状況に応じて対応している</t>
  </si>
  <si>
    <t>サブカテゴリー1の講評</t>
  </si>
  <si>
    <t>サービスの開始・終了時の対応</t>
  </si>
  <si>
    <t>サブカテゴリー2</t>
  </si>
  <si>
    <t>サービスの開始にあたり利用者等に説明し、同意を得ている</t>
  </si>
  <si>
    <t>1. サービスの開始にあたり、基本的ルール、重要事項等を利用者の状況に応じて説明している</t>
  </si>
  <si>
    <t>2. サービス内容や利用者負担金等について、利用者の同意を得るようにしている</t>
  </si>
  <si>
    <t>3. サービスに関する説明の際に、利用者や家族等の意向を確認し、記録化している</t>
  </si>
  <si>
    <t>サービスの開始及び終了の際に、環境変化に対応できるよう支援を行っている</t>
  </si>
  <si>
    <t>1. サービス開始時に、利用者の支援に必要な個別事情や要望を決められた書式に記録し、把握している</t>
  </si>
  <si>
    <t>2. 利用開始直後には、利用者の不安やストレスが軽減されるように支援を行っている</t>
  </si>
  <si>
    <t>3. サービス利用前の生活をふまえた支援を行っている</t>
  </si>
  <si>
    <t>4. サービスの終了時には、利用者の不安を軽減し、支援の継続性に配慮した支援を行っている</t>
  </si>
  <si>
    <t>サブカテゴリー2の講評</t>
  </si>
  <si>
    <t>個別状況に応じた計画策定・記録</t>
  </si>
  <si>
    <t>サブカテゴリー3</t>
  </si>
  <si>
    <t>定められた手順に従ってアセスメントを行い、利用者の課題を個別のサービス場面ごとに明示している</t>
  </si>
  <si>
    <t>1. 利用者の心身状況や生活状況等を、組織が定めた統一した様式によって記録し、把握している</t>
  </si>
  <si>
    <t>2. 利用者一人ひとりのニーズや課題を明示する手続きを定め、記録している</t>
  </si>
  <si>
    <t>3. アセスメントの定期的見直しの時期と手順を定めている</t>
  </si>
  <si>
    <t>利用者等の希望と関係者の意見を取り入れた個別の介護計画を作成している</t>
  </si>
  <si>
    <t>1. 計画は、利用者の希望を尊重して作成、見直しをしている</t>
  </si>
  <si>
    <t>2. 計画は、見直しの時期・手順等の基準を定めたうえで、必要に応じて見直している</t>
  </si>
  <si>
    <t>3. 計画を緊急に変更する場合のしくみを整備している</t>
  </si>
  <si>
    <t>利用者に関する記録が行われ、管理体制を確立している</t>
  </si>
  <si>
    <t>1. 利用者一人ひとりに関する必要な情報を記載するしくみがある</t>
  </si>
  <si>
    <t>2. 計画に沿った具体的な支援内容と、その結果利用者の状態がどのように推移したのかについて具体的に記録している</t>
  </si>
  <si>
    <t>利用者の状況等に関する情報を職員間で共有化している</t>
  </si>
  <si>
    <t>1. 計画の内容や個人の記録を、支援を担当する職員すべてが共有し、活用している</t>
  </si>
  <si>
    <t>2. 申し送り・引継ぎ等により、利用者に変化があった場合の情報を職員間で共有化している</t>
  </si>
  <si>
    <t>サブカテゴリー3の講評</t>
  </si>
  <si>
    <t>プライバシーの保護等個人の尊厳の尊重</t>
  </si>
  <si>
    <t>サブカテゴリー5</t>
  </si>
  <si>
    <t>利用者のプライバシー保護を徹底している</t>
  </si>
  <si>
    <t>1. 利用者に関する情報（事項）を外部とやりとりする必要が生じた場合には、利用者の同意を得るようにしている</t>
  </si>
  <si>
    <t>2. 日常の支援の中で、利用者のプライバシーに配慮している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</si>
  <si>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</si>
  <si>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</si>
  <si>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</si>
  <si>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</si>
  <si>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</si>
  <si>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</si>
  <si>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</si>
  <si>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</si>
  <si>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</si>
  <si>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</si>
  <si>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</si>
  <si>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</si>
  <si>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</si>
  <si>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</si>
  <si>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</si>
  <si>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サブカテゴリー4</t>
  </si>
  <si>
    <t>サービスの実施項目</t>
  </si>
  <si>
    <t>介護計画に基づいて自立生活が営めるよう支援している</t>
  </si>
  <si>
    <t>1. 介護計画に基づいて支援を行っている</t>
  </si>
  <si>
    <t>2. 利用者の特性に応じて、コミュニケーションのとり方を工夫している</t>
  </si>
  <si>
    <t>3. 利用者一人ひとりがその人らしく生活できるよう支援を行っている</t>
  </si>
  <si>
    <t>4. 家族や関係機関、関係職員が連携をとって、支援を行っている</t>
  </si>
  <si>
    <t>評価項目1の講評</t>
  </si>
  <si>
    <t>サービス提供の時間が利用者や家族にとって安心・快適なものとなるようにしている</t>
  </si>
  <si>
    <t>1. 訪問介護員に対し、利用者や家族への接遇・マナーを徹底している</t>
  </si>
  <si>
    <t>2. 訪問した際、利用者の状態や環境に変化がないか確認をし、必要に応じて関係機関と連携をとるなどの対応をしている</t>
  </si>
  <si>
    <t>3. 利用者から援助内容に関して新たな要望や変更があった場合の対応方法を明確にしている</t>
  </si>
  <si>
    <t>4. 利用者の体調変化時（発作等の急変を含む）に速やかに対応できる体制を整えている</t>
  </si>
  <si>
    <t>5. 金銭の扱いに関して、事業者として基本的な方針を明確にしている</t>
  </si>
  <si>
    <t>6. 鍵の扱いに関して、事業者として基本的な方針を明確にしている</t>
  </si>
  <si>
    <t>評価項目2の講評</t>
  </si>
  <si>
    <t>安定的で継続的なサービスを提供している</t>
  </si>
  <si>
    <t>1. 訪問介護員のコーディネートは利用者の特性やサービスの内容などを配慮して行っている</t>
  </si>
  <si>
    <t>2. 訪問介護員が訪問できなくなった場合に代替要員を確保している</t>
  </si>
  <si>
    <t>3. 訪問介護員が変更になる場合、利用者に事前に連絡をいれている</t>
  </si>
  <si>
    <t>4. 訪問介護員が替わるときには前任者が同行するなど、引継ぎをしている</t>
  </si>
  <si>
    <t>5. 訪問介護員の変更後、利用者に負担がないか確認をしている</t>
  </si>
  <si>
    <t>評価項目3の講評</t>
  </si>
  <si>
    <t>地域との連携のもとに利用者の生活の幅を広げるための取り組みを行っている</t>
  </si>
  <si>
    <t>1. 地域の介護保険サービス、介護保険外サービスについての情報を収集し、利用者の状況に応じて提供している</t>
  </si>
  <si>
    <t>2. 地域の生活情報を収集し、利用者の状況に応じて提供している</t>
  </si>
  <si>
    <t>評価項目4の講評</t>
  </si>
  <si>
    <t>1-1-1</t>
  </si>
  <si>
    <t>120</t>
  </si>
  <si>
    <t>00546</t>
  </si>
  <si>
    <t>17430</t>
  </si>
  <si>
    <t>1-1-2</t>
  </si>
  <si>
    <t>17431</t>
  </si>
  <si>
    <t>1-1-3</t>
  </si>
  <si>
    <t>17432</t>
  </si>
  <si>
    <t>2-1-1</t>
  </si>
  <si>
    <t>121</t>
  </si>
  <si>
    <t>00547</t>
  </si>
  <si>
    <t>17433</t>
  </si>
  <si>
    <t>2-2-1</t>
  </si>
  <si>
    <t>00548</t>
  </si>
  <si>
    <t>17434</t>
  </si>
  <si>
    <t>2-2-2</t>
  </si>
  <si>
    <t>17435</t>
  </si>
  <si>
    <t>3-1-1</t>
  </si>
  <si>
    <t>122</t>
  </si>
  <si>
    <t>00549</t>
  </si>
  <si>
    <t>17436</t>
  </si>
  <si>
    <t>3-2-1</t>
  </si>
  <si>
    <t>00550</t>
  </si>
  <si>
    <t>17437</t>
  </si>
  <si>
    <t>3-2-2</t>
  </si>
  <si>
    <t>17438</t>
  </si>
  <si>
    <t>3-3-1</t>
  </si>
  <si>
    <t>00551</t>
  </si>
  <si>
    <t>17439</t>
  </si>
  <si>
    <t>3-3-2</t>
  </si>
  <si>
    <t>17440</t>
  </si>
  <si>
    <t>4-1-1</t>
  </si>
  <si>
    <t>123</t>
  </si>
  <si>
    <t>00552</t>
  </si>
  <si>
    <t>17441</t>
  </si>
  <si>
    <t>4-2-1</t>
  </si>
  <si>
    <t>00553</t>
  </si>
  <si>
    <t>17442</t>
  </si>
  <si>
    <t>5-1-1</t>
  </si>
  <si>
    <t>124</t>
  </si>
  <si>
    <t>00554</t>
  </si>
  <si>
    <t>17443</t>
  </si>
  <si>
    <t>5-1-2</t>
  </si>
  <si>
    <t>17444</t>
  </si>
  <si>
    <t>5-1-3</t>
  </si>
  <si>
    <t>17445</t>
  </si>
  <si>
    <t>5-1-4</t>
  </si>
  <si>
    <t>17446</t>
  </si>
  <si>
    <t>5-2-1</t>
  </si>
  <si>
    <t>00555</t>
  </si>
  <si>
    <t>17447</t>
  </si>
  <si>
    <t>6-1-1</t>
  </si>
  <si>
    <t>016</t>
  </si>
  <si>
    <t>00541</t>
  </si>
  <si>
    <t>16513</t>
  </si>
  <si>
    <t>6-2-1</t>
  </si>
  <si>
    <t>00542</t>
  </si>
  <si>
    <t>16514</t>
  </si>
  <si>
    <t>6-2-2</t>
  </si>
  <si>
    <t>16515</t>
  </si>
  <si>
    <t>6-3-1</t>
  </si>
  <si>
    <t>00543</t>
  </si>
  <si>
    <t>16516</t>
  </si>
  <si>
    <t>6-3-2</t>
  </si>
  <si>
    <t>16517</t>
  </si>
  <si>
    <t>6-3-3</t>
  </si>
  <si>
    <t>16518</t>
  </si>
  <si>
    <t>6-3-4</t>
  </si>
  <si>
    <t>16519</t>
  </si>
  <si>
    <t>6-5-1</t>
  </si>
  <si>
    <t>00544</t>
  </si>
  <si>
    <t>16524</t>
  </si>
  <si>
    <t>6-5-2</t>
  </si>
  <si>
    <t>16525</t>
  </si>
  <si>
    <t>6-6-1</t>
  </si>
  <si>
    <t>00545</t>
  </si>
  <si>
    <t>16526</t>
  </si>
  <si>
    <t>6-6-2</t>
  </si>
  <si>
    <t>16527</t>
  </si>
  <si>
    <t>6-4-1</t>
  </si>
  <si>
    <t>00238</t>
  </si>
  <si>
    <t>16520</t>
  </si>
  <si>
    <t>6-4-2</t>
  </si>
  <si>
    <t>16521</t>
  </si>
  <si>
    <t>6-4-3</t>
  </si>
  <si>
    <t>16522</t>
  </si>
  <si>
    <t>6-4-4</t>
  </si>
  <si>
    <t>16523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</si>
</sst>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16"/>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
      <b/>
      <sz val="9"/>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7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right style="thick">
        <color indexed="64"/>
      </right>
      <top style="thin">
        <color indexed="64"/>
      </top>
      <bottom style="medium">
        <color indexed="64"/>
      </bottom>
      <diagonal/>
    </border>
    <border>
      <left style="thick">
        <color indexed="64"/>
      </left>
      <right/>
      <top/>
      <bottom style="thick">
        <color auto="1"/>
      </bottom>
      <diagonal/>
    </border>
    <border>
      <left style="medium">
        <color indexed="64"/>
      </left>
      <right/>
      <top/>
      <bottom style="thick">
        <color auto="1"/>
      </bottom>
      <diagonal/>
    </border>
    <border>
      <left/>
      <right/>
      <top/>
      <bottom style="thick">
        <color auto="1"/>
      </bottom>
      <diagonal/>
    </border>
    <border>
      <left/>
      <right style="thick">
        <color indexed="64"/>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363">
    <xf numFmtId="0" fontId="0" fillId="0" borderId="0" xfId="0">
      <alignment vertical="center"/>
    </xf>
    <xf numFmtId="0" fontId="6" fillId="0" borderId="0" xfId="0" applyFont="1" applyProtection="1">
      <alignment vertical="center"/>
      <protection hidden="1"/>
    </xf>
    <xf numFmtId="0" fontId="0" fillId="0" borderId="0" xfId="0" applyProtection="1">
      <alignment vertical="center"/>
      <protection hidden="1"/>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11" fillId="0" borderId="0" xfId="0" applyFont="1" applyProtection="1">
      <alignment vertical="center"/>
      <protection hidden="1"/>
    </xf>
    <xf numFmtId="0" fontId="7" fillId="0" borderId="0" xfId="0" applyFont="1" applyAlignment="1" applyProtection="1">
      <alignment horizontal="right" vertical="center"/>
      <protection hidden="1"/>
    </xf>
    <xf numFmtId="0" fontId="10" fillId="0" borderId="0" xfId="0" applyFont="1" applyProtection="1">
      <alignment vertical="center"/>
      <protection hidden="1"/>
    </xf>
    <xf numFmtId="0" fontId="5" fillId="0" borderId="0" xfId="0" applyFont="1">
      <alignment vertical="center"/>
    </xf>
    <xf numFmtId="0" fontId="14" fillId="0" borderId="0" xfId="0" applyFont="1">
      <alignment vertical="center"/>
    </xf>
    <xf numFmtId="0" fontId="0" fillId="0" borderId="0" xfId="0" applyAlignment="1">
      <alignment horizontal="left" vertical="center"/>
    </xf>
    <xf numFmtId="0" fontId="3" fillId="0" borderId="0" xfId="0" applyFont="1">
      <alignment vertical="center"/>
    </xf>
    <xf numFmtId="0" fontId="0" fillId="0" borderId="0" xfId="0" applyAlignment="1">
      <alignment vertical="center" wrapText="1"/>
    </xf>
    <xf numFmtId="0" fontId="7" fillId="0" borderId="0" xfId="0" applyFont="1">
      <alignment vertical="center"/>
    </xf>
    <xf numFmtId="9" fontId="1" fillId="0" borderId="0" xfId="1">
      <alignment vertical="center"/>
    </xf>
    <xf numFmtId="0" fontId="0" fillId="0" borderId="1" xfId="0" applyBorder="1" applyAlignment="1">
      <alignment vertical="center" wrapText="1"/>
    </xf>
    <xf numFmtId="0" fontId="13" fillId="0" borderId="0" xfId="0" applyFont="1" applyAlignment="1">
      <alignment vertical="center" wrapText="1"/>
    </xf>
    <xf numFmtId="0" fontId="8"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1" fillId="0" borderId="0" xfId="0" applyFont="1">
      <alignment vertical="center"/>
    </xf>
    <xf numFmtId="0" fontId="1" fillId="0" borderId="0" xfId="0" applyFont="1" applyAlignment="1">
      <alignment vertical="center" wrapText="1"/>
    </xf>
    <xf numFmtId="0" fontId="15" fillId="0" borderId="0" xfId="0" applyFont="1">
      <alignment vertical="center"/>
    </xf>
    <xf numFmtId="0" fontId="1" fillId="0" borderId="0" xfId="0" applyFont="1" applyProtection="1">
      <alignment vertical="center"/>
      <protection locked="0"/>
    </xf>
    <xf numFmtId="0" fontId="12" fillId="0" borderId="0" xfId="0" applyFont="1">
      <alignment vertical="center"/>
    </xf>
    <xf numFmtId="0" fontId="1" fillId="0" borderId="0" xfId="0" applyFont="1" applyProtection="1">
      <alignment vertical="center"/>
      <protection hidden="1"/>
    </xf>
    <xf numFmtId="0" fontId="16" fillId="0" borderId="0" xfId="0" applyFont="1">
      <alignment vertical="center"/>
    </xf>
    <xf numFmtId="0" fontId="16" fillId="0" borderId="0" xfId="0" applyFont="1" applyProtection="1">
      <alignment vertical="center"/>
      <protection hidden="1"/>
    </xf>
    <xf numFmtId="0" fontId="12" fillId="0" borderId="0" xfId="0" applyFont="1" applyProtection="1">
      <alignment vertical="center"/>
      <protection hidden="1"/>
    </xf>
    <xf numFmtId="0" fontId="0" fillId="0" borderId="3" xfId="0" applyBorder="1" applyAlignment="1">
      <alignment horizontal="center" vertical="center"/>
    </xf>
    <xf numFmtId="0" fontId="14" fillId="0" borderId="0" xfId="0" applyFont="1" applyAlignment="1">
      <alignment vertical="center" wrapText="1"/>
    </xf>
    <xf numFmtId="0" fontId="17" fillId="0" borderId="0" xfId="0" applyFont="1" applyAlignment="1">
      <alignment vertical="center" wrapText="1"/>
    </xf>
    <xf numFmtId="0" fontId="4" fillId="0" borderId="0" xfId="0" applyFont="1">
      <alignment vertical="center"/>
    </xf>
    <xf numFmtId="0" fontId="8" fillId="0" borderId="0" xfId="0" applyFont="1" applyAlignment="1" applyProtection="1">
      <alignment horizontal="left" vertical="top" wrapText="1"/>
      <protection locked="0"/>
    </xf>
    <xf numFmtId="0" fontId="7" fillId="0" borderId="2" xfId="0" applyFont="1" applyBorder="1" applyAlignment="1">
      <alignment horizontal="center" vertical="center" wrapText="1"/>
    </xf>
    <xf numFmtId="0" fontId="1" fillId="2" borderId="2" xfId="0" applyFont="1" applyFill="1" applyBorder="1" applyAlignment="1" applyProtection="1">
      <alignment horizontal="center" vertical="center"/>
      <protection locked="0"/>
    </xf>
    <xf numFmtId="49" fontId="10" fillId="0" borderId="0" xfId="0" applyNumberFormat="1" applyFont="1" applyProtection="1">
      <alignment vertical="center"/>
      <protection hidden="1"/>
    </xf>
    <xf numFmtId="0" fontId="18"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1" fillId="0" borderId="0" xfId="5" applyNumberFormat="1" applyAlignment="1" applyProtection="1">
      <alignment horizontal="left" vertical="center"/>
      <protection locked="0"/>
    </xf>
    <xf numFmtId="0" fontId="1" fillId="0" borderId="0" xfId="5">
      <alignment vertical="center"/>
    </xf>
    <xf numFmtId="0" fontId="0" fillId="0" borderId="0" xfId="0" applyAlignment="1">
      <alignment horizontal="right" vertical="center"/>
    </xf>
    <xf numFmtId="49" fontId="4" fillId="0" borderId="0" xfId="0" applyNumberFormat="1" applyFont="1" applyAlignment="1">
      <alignment horizontal="right" vertical="center" wrapText="1" shrinkToFit="1"/>
    </xf>
    <xf numFmtId="49" fontId="1" fillId="0" borderId="0" xfId="0" applyNumberFormat="1" applyFont="1" applyAlignment="1">
      <alignment horizontal="center" vertical="center" wrapText="1" shrinkToFit="1"/>
    </xf>
    <xf numFmtId="0" fontId="1" fillId="0" borderId="0" xfId="0" applyFont="1" applyAlignment="1">
      <alignment horizontal="right" vertical="center"/>
    </xf>
    <xf numFmtId="0" fontId="4" fillId="0" borderId="0" xfId="0" applyFont="1" applyAlignment="1">
      <alignment horizontal="right" vertical="center" wrapText="1" shrinkToFit="1"/>
    </xf>
    <xf numFmtId="49" fontId="4" fillId="2" borderId="0" xfId="0" applyNumberFormat="1" applyFont="1" applyFill="1" applyAlignment="1" applyProtection="1">
      <alignment horizontal="center" vertical="center" wrapText="1" shrinkToFit="1"/>
      <protection locked="0"/>
    </xf>
    <xf numFmtId="0" fontId="1" fillId="0" borderId="0" xfId="0" applyFont="1" applyAlignment="1">
      <alignment horizontal="center" vertical="center" wrapText="1" shrinkToFit="1"/>
    </xf>
    <xf numFmtId="0" fontId="1"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2" xfId="0" applyBorder="1" applyAlignment="1">
      <alignment horizontal="center" vertical="center"/>
    </xf>
    <xf numFmtId="0" fontId="0" fillId="0" borderId="6" xfId="0" applyBorder="1" applyAlignment="1">
      <alignment horizontal="center" vertical="center" wrapText="1"/>
    </xf>
    <xf numFmtId="0" fontId="10" fillId="0" borderId="0" xfId="0" applyFont="1" applyProtection="1">
      <alignment vertical="center"/>
      <protection locked="0" hidden="1"/>
    </xf>
    <xf numFmtId="0" fontId="1" fillId="0" borderId="6" xfId="4" applyBorder="1" applyAlignment="1" applyProtection="1">
      <alignment horizontal="left" vertical="center" shrinkToFit="1"/>
      <protection locked="0"/>
    </xf>
    <xf numFmtId="0" fontId="1" fillId="0" borderId="0" xfId="4" applyAlignment="1">
      <alignment horizontal="left" vertical="center" shrinkToFit="1"/>
    </xf>
    <xf numFmtId="0" fontId="1" fillId="0" borderId="0" xfId="4" applyProtection="1">
      <alignment vertical="center"/>
      <protection hidden="1"/>
    </xf>
    <xf numFmtId="0" fontId="1" fillId="0" borderId="0" xfId="4">
      <alignment vertical="center"/>
    </xf>
    <xf numFmtId="0" fontId="1" fillId="0" borderId="6" xfId="5" applyBorder="1" applyAlignment="1">
      <alignment horizontal="left" vertical="center" shrinkToFit="1"/>
    </xf>
    <xf numFmtId="0" fontId="1" fillId="0" borderId="7" xfId="5" applyBorder="1" applyAlignment="1">
      <alignment horizontal="left" vertical="center" shrinkToFit="1"/>
    </xf>
    <xf numFmtId="0" fontId="0" fillId="0" borderId="2" xfId="0" applyBorder="1" applyAlignment="1">
      <alignment vertical="center" wrapText="1"/>
    </xf>
    <xf numFmtId="0" fontId="1"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9" fillId="0" borderId="0" xfId="0" applyFont="1" applyAlignment="1">
      <alignment vertical="top" wrapText="1"/>
    </xf>
    <xf numFmtId="0" fontId="0" fillId="2" borderId="0" xfId="0"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0" fillId="0" borderId="0" xfId="0" applyFont="1">
      <alignment vertical="center"/>
    </xf>
    <xf numFmtId="0" fontId="20" fillId="0" borderId="0" xfId="0" applyFont="1" applyAlignment="1" applyProtection="1">
      <alignment vertical="center" wrapText="1"/>
      <protection hidden="1"/>
    </xf>
    <xf numFmtId="0" fontId="1" fillId="0" borderId="0" xfId="0" applyFont="1" applyAlignment="1" applyProtection="1">
      <alignment horizontal="right" vertical="center" wrapText="1"/>
      <protection hidden="1"/>
    </xf>
    <xf numFmtId="0" fontId="1" fillId="0" borderId="0" xfId="0" applyFont="1" applyAlignment="1" applyProtection="1">
      <alignment horizontal="left" vertical="center"/>
      <protection hidden="1"/>
    </xf>
    <xf numFmtId="0" fontId="1" fillId="0" borderId="8" xfId="0" applyFont="1" applyBorder="1" applyAlignment="1">
      <alignment horizontal="center" vertical="center"/>
    </xf>
    <xf numFmtId="0" fontId="8" fillId="0" borderId="0" xfId="0" applyFont="1" applyAlignment="1" applyProtection="1">
      <alignment vertical="center" wrapText="1"/>
      <protection hidden="1"/>
    </xf>
    <xf numFmtId="0" fontId="21" fillId="0" borderId="0" xfId="0" applyFont="1" applyProtection="1">
      <alignment vertical="center"/>
      <protection hidden="1"/>
    </xf>
    <xf numFmtId="0" fontId="21" fillId="0" borderId="0" xfId="0" applyFont="1" applyProtection="1">
      <alignment vertical="center"/>
      <protection locked="0" hidden="1"/>
    </xf>
    <xf numFmtId="0" fontId="22" fillId="0" borderId="0" xfId="0" applyFont="1" applyProtection="1">
      <alignment vertical="center"/>
      <protection hidden="1"/>
    </xf>
    <xf numFmtId="0" fontId="21" fillId="0" borderId="0" xfId="0" applyFont="1">
      <alignment vertical="center"/>
    </xf>
    <xf numFmtId="0" fontId="23" fillId="0" borderId="0" xfId="0" applyFont="1">
      <alignment vertical="center"/>
    </xf>
    <xf numFmtId="0" fontId="1" fillId="0" borderId="9" xfId="0" applyFont="1" applyBorder="1">
      <alignment vertical="center"/>
    </xf>
    <xf numFmtId="0" fontId="3" fillId="0" borderId="0" xfId="0" applyFont="1" applyProtection="1">
      <alignment vertical="center"/>
      <protection hidden="1"/>
    </xf>
    <xf numFmtId="0" fontId="24" fillId="0" borderId="0" xfId="0" applyFont="1" applyProtection="1">
      <alignment vertical="center"/>
      <protection hidden="1"/>
    </xf>
    <xf numFmtId="0" fontId="24" fillId="0" borderId="0" xfId="0" applyFont="1" applyProtection="1">
      <alignment vertical="center"/>
      <protection locked="0" hidden="1"/>
    </xf>
    <xf numFmtId="0" fontId="24" fillId="0" borderId="0" xfId="0" applyFont="1">
      <alignment vertical="center"/>
    </xf>
    <xf numFmtId="0" fontId="8" fillId="0" borderId="9" xfId="0" applyFont="1" applyBorder="1" applyAlignment="1">
      <alignment horizontal="center" vertical="center"/>
    </xf>
    <xf numFmtId="0" fontId="1" fillId="0" borderId="14" xfId="0" applyFont="1" applyBorder="1">
      <alignment vertical="center"/>
    </xf>
    <xf numFmtId="0" fontId="1" fillId="3" borderId="15" xfId="0" applyFont="1" applyFill="1" applyBorder="1" applyAlignment="1">
      <alignment horizontal="left" vertical="center"/>
    </xf>
    <xf numFmtId="0" fontId="23" fillId="0" borderId="9" xfId="0" applyFont="1" applyBorder="1">
      <alignment vertical="center"/>
    </xf>
    <xf numFmtId="0" fontId="26" fillId="0" borderId="0" xfId="0" applyFont="1">
      <alignment vertical="center"/>
    </xf>
    <xf numFmtId="0" fontId="26" fillId="0" borderId="0" xfId="0" applyFont="1" applyProtection="1">
      <alignment vertical="center"/>
      <protection hidden="1"/>
    </xf>
    <xf numFmtId="0" fontId="8" fillId="0" borderId="0" xfId="0" applyFont="1">
      <alignment vertical="center"/>
    </xf>
    <xf numFmtId="0" fontId="7" fillId="2" borderId="17" xfId="0" applyFont="1" applyFill="1" applyBorder="1">
      <alignment vertical="center"/>
    </xf>
    <xf numFmtId="0" fontId="1" fillId="0" borderId="18" xfId="0" applyFont="1" applyBorder="1" applyAlignment="1" applyProtection="1">
      <alignment vertical="center" wrapText="1"/>
      <protection hidden="1"/>
    </xf>
    <xf numFmtId="0" fontId="1" fillId="0" borderId="19" xfId="0" applyFont="1" applyBorder="1">
      <alignment vertical="center"/>
    </xf>
    <xf numFmtId="0" fontId="10"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hidden="1"/>
    </xf>
    <xf numFmtId="0" fontId="10" fillId="0" borderId="0" xfId="0" applyFont="1" applyAlignment="1">
      <alignment horizontal="left" vertical="center"/>
    </xf>
    <xf numFmtId="0" fontId="1" fillId="0" borderId="0" xfId="0" applyFont="1" applyAlignment="1">
      <alignment horizontal="left" vertical="center"/>
    </xf>
    <xf numFmtId="0" fontId="1" fillId="0" borderId="20" xfId="0" applyFont="1" applyBorder="1" applyAlignment="1">
      <alignment horizontal="left" vertical="center"/>
    </xf>
    <xf numFmtId="0" fontId="0" fillId="0" borderId="9" xfId="0" applyBorder="1">
      <alignment vertical="center"/>
    </xf>
    <xf numFmtId="0" fontId="8" fillId="3" borderId="6" xfId="0" applyFont="1" applyFill="1" applyBorder="1" applyAlignment="1">
      <alignment vertical="top" wrapText="1"/>
    </xf>
    <xf numFmtId="0" fontId="1" fillId="3" borderId="6" xfId="0" applyFont="1" applyFill="1" applyBorder="1" applyAlignment="1" applyProtection="1">
      <alignment horizontal="center" vertical="center"/>
      <protection locked="0"/>
    </xf>
    <xf numFmtId="0" fontId="27" fillId="3" borderId="21" xfId="0" applyFont="1" applyFill="1" applyBorder="1">
      <alignment vertical="center"/>
    </xf>
    <xf numFmtId="0" fontId="3" fillId="0" borderId="13" xfId="0" applyFont="1" applyBorder="1" applyAlignment="1">
      <alignment horizontal="center"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center" vertical="top" wrapText="1"/>
    </xf>
    <xf numFmtId="0" fontId="23" fillId="3" borderId="16" xfId="0" applyFont="1" applyFill="1" applyBorder="1" applyProtection="1">
      <alignment vertical="center"/>
      <protection hidden="1"/>
    </xf>
    <xf numFmtId="56" fontId="29" fillId="3" borderId="21" xfId="0" quotePrefix="1" applyNumberFormat="1" applyFont="1" applyFill="1" applyBorder="1" applyAlignment="1" applyProtection="1">
      <alignment horizontal="center" vertical="center" wrapText="1"/>
      <protection hidden="1"/>
    </xf>
    <xf numFmtId="0" fontId="1" fillId="3" borderId="6" xfId="0" applyFont="1" applyFill="1" applyBorder="1">
      <alignment vertical="center"/>
    </xf>
    <xf numFmtId="0" fontId="1" fillId="3" borderId="0" xfId="3" applyFill="1"/>
    <xf numFmtId="0" fontId="1" fillId="0" borderId="0" xfId="3"/>
    <xf numFmtId="0" fontId="7" fillId="3" borderId="0" xfId="3" applyFont="1" applyFill="1" applyAlignment="1" applyProtection="1">
      <alignment horizontal="right"/>
      <protection hidden="1"/>
    </xf>
    <xf numFmtId="0" fontId="1" fillId="3" borderId="27" xfId="3" applyFill="1" applyBorder="1" applyAlignment="1">
      <alignment vertical="center"/>
    </xf>
    <xf numFmtId="0" fontId="1" fillId="3" borderId="28" xfId="3" applyFill="1" applyBorder="1" applyAlignment="1">
      <alignment vertical="center"/>
    </xf>
    <xf numFmtId="0" fontId="1" fillId="3" borderId="29" xfId="3" applyFill="1" applyBorder="1" applyAlignment="1">
      <alignment vertical="center"/>
    </xf>
    <xf numFmtId="0" fontId="10" fillId="0" borderId="0" xfId="3" applyFont="1" applyAlignment="1">
      <alignment vertical="center"/>
    </xf>
    <xf numFmtId="0" fontId="10" fillId="0" borderId="0" xfId="3" applyFont="1"/>
    <xf numFmtId="0" fontId="10" fillId="0" borderId="0" xfId="3" applyFont="1" applyAlignment="1" applyProtection="1">
      <alignment vertical="center"/>
      <protection locked="0"/>
    </xf>
    <xf numFmtId="0" fontId="29" fillId="0" borderId="21" xfId="0" applyFont="1" applyBorder="1" applyAlignment="1">
      <alignment horizontal="center" vertical="center" wrapText="1"/>
    </xf>
    <xf numFmtId="0" fontId="10" fillId="0" borderId="0" xfId="3" applyFont="1" applyAlignment="1" applyProtection="1">
      <alignment vertical="center"/>
      <protection hidden="1"/>
    </xf>
    <xf numFmtId="0" fontId="10" fillId="0" borderId="0" xfId="3" applyFont="1" applyProtection="1">
      <protection hidden="1"/>
    </xf>
    <xf numFmtId="0" fontId="30" fillId="0" borderId="0" xfId="0" applyFont="1" applyProtection="1">
      <alignment vertical="center"/>
      <protection hidden="1"/>
    </xf>
    <xf numFmtId="0" fontId="0" fillId="0" borderId="65" xfId="0" applyBorder="1" applyAlignment="1">
      <alignment horizontal="left" vertical="center" wrapText="1"/>
    </xf>
    <xf numFmtId="0" fontId="30" fillId="0" borderId="0" xfId="0" applyFont="1" applyProtection="1">
      <alignment vertical="center"/>
      <protection locked="0" hidden="1"/>
    </xf>
    <xf numFmtId="0" fontId="30" fillId="0" borderId="0" xfId="0" applyFont="1">
      <alignment vertical="center"/>
    </xf>
    <xf numFmtId="0" fontId="30" fillId="0" borderId="0" xfId="3" applyFont="1"/>
    <xf numFmtId="0" fontId="1"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7" fillId="0" borderId="0" xfId="0" applyFont="1" applyAlignment="1">
      <alignment horizontal="right" vertical="center"/>
    </xf>
    <xf numFmtId="0" fontId="31" fillId="0" borderId="0" xfId="0" applyFont="1">
      <alignment vertical="center"/>
    </xf>
    <xf numFmtId="0" fontId="8" fillId="5" borderId="3" xfId="2" applyFont="1" applyFill="1" applyBorder="1" applyAlignment="1">
      <alignment vertical="center" wrapText="1"/>
    </xf>
    <xf numFmtId="0" fontId="4" fillId="2" borderId="2" xfId="0" applyFont="1" applyFill="1" applyBorder="1" applyAlignment="1" applyProtection="1">
      <alignment horizontal="center" vertical="center" shrinkToFit="1"/>
      <protection hidden="1"/>
    </xf>
    <xf numFmtId="0" fontId="11" fillId="3" borderId="0" xfId="3" applyFont="1" applyFill="1" applyAlignment="1" applyProtection="1">
      <alignment horizontal="right" vertical="center"/>
      <protection hidden="1"/>
    </xf>
    <xf numFmtId="0" fontId="11" fillId="0" borderId="0" xfId="0" applyFont="1" applyAlignment="1" applyProtection="1">
      <alignment horizontal="right" vertical="center"/>
      <protection hidden="1"/>
    </xf>
    <xf numFmtId="0" fontId="32" fillId="0" borderId="0" xfId="1" applyNumberFormat="1" applyFont="1" applyAlignment="1" applyProtection="1">
      <alignment horizontal="right" vertical="center"/>
      <protection hidden="1"/>
    </xf>
    <xf numFmtId="9" fontId="1" fillId="0" borderId="0" xfId="1" applyProtection="1">
      <alignment vertical="center"/>
      <protection hidden="1"/>
    </xf>
    <xf numFmtId="0" fontId="19" fillId="0" borderId="0" xfId="4" applyFont="1" applyAlignment="1">
      <alignment horizontal="left" vertical="center"/>
    </xf>
    <xf numFmtId="0" fontId="8" fillId="3" borderId="17" xfId="0" applyFont="1" applyFill="1" applyBorder="1" applyAlignment="1">
      <alignment horizontal="center" vertical="center" wrapText="1"/>
    </xf>
    <xf numFmtId="0" fontId="8" fillId="3" borderId="3" xfId="0" applyFont="1" applyFill="1" applyBorder="1" applyAlignment="1">
      <alignment horizontal="left" vertical="top" wrapText="1"/>
    </xf>
    <xf numFmtId="0" fontId="0" fillId="3" borderId="24" xfId="0" applyFill="1" applyBorder="1">
      <alignment vertical="center"/>
    </xf>
    <xf numFmtId="0" fontId="1" fillId="3" borderId="15" xfId="0" applyFont="1" applyFill="1" applyBorder="1">
      <alignment vertical="center"/>
    </xf>
    <xf numFmtId="0" fontId="1" fillId="3" borderId="32" xfId="0" applyFont="1" applyFill="1" applyBorder="1">
      <alignment vertical="center"/>
    </xf>
    <xf numFmtId="0" fontId="8" fillId="3" borderId="33" xfId="0" applyFont="1" applyFill="1" applyBorder="1" applyAlignment="1">
      <alignment horizontal="center" vertical="center" wrapText="1"/>
    </xf>
    <xf numFmtId="0" fontId="8" fillId="3" borderId="31" xfId="0" applyFont="1" applyFill="1" applyBorder="1" applyAlignment="1">
      <alignment horizontal="left" vertical="top" wrapText="1"/>
    </xf>
    <xf numFmtId="0" fontId="8" fillId="3" borderId="5" xfId="0" applyFont="1" applyFill="1" applyBorder="1" applyAlignment="1">
      <alignment vertical="top" wrapText="1"/>
    </xf>
    <xf numFmtId="0" fontId="1" fillId="3" borderId="5" xfId="0" applyFont="1" applyFill="1" applyBorder="1" applyAlignment="1" applyProtection="1">
      <alignment horizontal="center" vertical="center"/>
      <protection locked="0"/>
    </xf>
    <xf numFmtId="0" fontId="27" fillId="3" borderId="16" xfId="0" applyFont="1" applyFill="1" applyBorder="1">
      <alignment vertical="center"/>
    </xf>
    <xf numFmtId="0" fontId="5" fillId="0" borderId="0" xfId="0" applyFont="1" applyAlignment="1">
      <alignment vertical="top"/>
    </xf>
    <xf numFmtId="0" fontId="11" fillId="5" borderId="0" xfId="3" applyFont="1" applyFill="1" applyAlignment="1" applyProtection="1">
      <alignment vertical="center"/>
      <protection hidden="1"/>
    </xf>
    <xf numFmtId="0" fontId="0" fillId="5" borderId="0" xfId="0" applyFill="1">
      <alignment vertical="center"/>
    </xf>
    <xf numFmtId="0" fontId="0" fillId="0" borderId="4" xfId="0" applyBorder="1" applyAlignment="1">
      <alignment horizontal="left" vertical="center" wrapText="1"/>
    </xf>
    <xf numFmtId="0" fontId="1" fillId="0" borderId="7" xfId="4" applyBorder="1" applyAlignment="1" applyProtection="1">
      <alignment horizontal="left" vertical="center" shrinkToFit="1"/>
      <protection locked="0"/>
    </xf>
    <xf numFmtId="0" fontId="25" fillId="3" borderId="6" xfId="0" applyFont="1" applyFill="1" applyBorder="1" applyAlignment="1" applyProtection="1">
      <alignment horizontal="right" vertical="center"/>
      <protection hidden="1"/>
    </xf>
    <xf numFmtId="0" fontId="0" fillId="0" borderId="67" xfId="0" applyBorder="1">
      <alignment vertical="center"/>
    </xf>
    <xf numFmtId="0" fontId="8" fillId="0" borderId="67" xfId="0" applyFont="1" applyBorder="1" applyAlignment="1">
      <alignment horizontal="center" vertical="center"/>
    </xf>
    <xf numFmtId="56" fontId="29" fillId="3" borderId="73" xfId="0" quotePrefix="1" applyNumberFormat="1" applyFont="1" applyFill="1" applyBorder="1" applyAlignment="1" applyProtection="1">
      <alignment horizontal="center" vertical="center" wrapText="1"/>
      <protection hidden="1"/>
    </xf>
    <xf numFmtId="49" fontId="10" fillId="0" borderId="0" xfId="3" applyNumberFormat="1" applyFont="1" applyProtection="1">
      <protection hidden="1"/>
    </xf>
    <xf numFmtId="49" fontId="10" fillId="0" borderId="0" xfId="3" applyNumberFormat="1" applyFont="1"/>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8" fillId="0" borderId="3" xfId="0" applyFont="1" applyBorder="1" applyAlignment="1" applyProtection="1">
      <alignment horizontal="left" vertical="center" wrapText="1"/>
      <protection hidden="1"/>
    </xf>
    <xf numFmtId="0" fontId="28" fillId="0" borderId="6" xfId="0" applyFont="1" applyBorder="1" applyAlignment="1" applyProtection="1">
      <alignment horizontal="left" vertical="center" wrapText="1"/>
      <protection hidden="1"/>
    </xf>
    <xf numFmtId="0" fontId="28" fillId="0" borderId="7" xfId="0" applyFont="1" applyBorder="1" applyAlignment="1" applyProtection="1">
      <alignment horizontal="left" vertical="center" wrapText="1"/>
      <protection hidden="1"/>
    </xf>
    <xf numFmtId="0" fontId="8" fillId="2" borderId="3"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0" fillId="2" borderId="0" xfId="0" applyFill="1" applyAlignment="1" applyProtection="1">
      <alignment horizontal="left" vertical="center" shrinkToFit="1"/>
      <protection locked="0"/>
    </xf>
    <xf numFmtId="0" fontId="0" fillId="0" borderId="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1" fillId="0" borderId="3" xfId="4" applyBorder="1" applyAlignment="1">
      <alignment horizontal="center" vertical="center" wrapText="1"/>
    </xf>
    <xf numFmtId="0" fontId="1" fillId="0" borderId="7" xfId="4" applyBorder="1" applyAlignment="1">
      <alignment horizontal="center" vertical="center" wrapText="1"/>
    </xf>
    <xf numFmtId="0" fontId="1" fillId="2" borderId="3" xfId="4" applyFill="1" applyBorder="1" applyAlignment="1" applyProtection="1">
      <alignment horizontal="left" vertical="center" shrinkToFit="1"/>
      <protection locked="0"/>
    </xf>
    <xf numFmtId="0" fontId="1" fillId="2" borderId="6" xfId="4" applyFill="1" applyBorder="1" applyAlignment="1" applyProtection="1">
      <alignment horizontal="left" vertical="center" shrinkToFit="1"/>
      <protection locked="0"/>
    </xf>
    <xf numFmtId="0" fontId="1" fillId="2" borderId="7"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49" fontId="1" fillId="2" borderId="3" xfId="4" applyNumberFormat="1" applyFill="1" applyBorder="1" applyAlignment="1" applyProtection="1">
      <alignment horizontal="left" vertical="center" shrinkToFit="1"/>
      <protection locked="0"/>
    </xf>
    <xf numFmtId="49" fontId="1" fillId="2" borderId="6" xfId="4" applyNumberFormat="1" applyFill="1" applyBorder="1" applyAlignment="1" applyProtection="1">
      <alignment horizontal="left" vertical="center" shrinkToFit="1"/>
      <protection locked="0"/>
    </xf>
    <xf numFmtId="49" fontId="1" fillId="2" borderId="7" xfId="4" applyNumberForma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35" fillId="0" borderId="3" xfId="0" applyFont="1" applyBorder="1" applyAlignment="1">
      <alignment horizontal="left" vertical="center" wrapText="1" shrinkToFit="1"/>
    </xf>
    <xf numFmtId="0" fontId="0" fillId="0" borderId="6" xfId="0" applyBorder="1" applyAlignment="1">
      <alignment horizontal="left" vertical="center" wrapText="1" shrinkToFit="1"/>
    </xf>
    <xf numFmtId="0" fontId="0" fillId="0" borderId="7" xfId="0" applyBorder="1" applyAlignment="1">
      <alignment horizontal="left" vertical="center" wrapText="1" shrinkToFit="1"/>
    </xf>
    <xf numFmtId="0" fontId="0" fillId="5" borderId="3" xfId="0" applyFill="1" applyBorder="1" applyAlignment="1">
      <alignment horizontal="left" vertical="center" shrinkToFit="1"/>
    </xf>
    <xf numFmtId="0" fontId="0" fillId="5" borderId="7" xfId="0" applyFill="1" applyBorder="1" applyAlignment="1">
      <alignment horizontal="left" vertical="center" shrinkToFit="1"/>
    </xf>
    <xf numFmtId="49" fontId="0" fillId="2" borderId="3" xfId="0" applyNumberFormat="1" applyFill="1" applyBorder="1" applyAlignment="1" applyProtection="1">
      <alignment horizontal="left" vertical="center" shrinkToFit="1"/>
      <protection locked="0"/>
    </xf>
    <xf numFmtId="49" fontId="0" fillId="2" borderId="6" xfId="0" applyNumberFormat="1" applyFill="1" applyBorder="1" applyAlignment="1" applyProtection="1">
      <alignment horizontal="left" vertical="center" shrinkToFit="1"/>
      <protection locked="0"/>
    </xf>
    <xf numFmtId="49" fontId="0" fillId="2" borderId="7" xfId="0" applyNumberFormat="1" applyFill="1" applyBorder="1" applyAlignment="1" applyProtection="1">
      <alignment horizontal="left" vertical="center" shrinkToFit="1"/>
      <protection locked="0"/>
    </xf>
    <xf numFmtId="0" fontId="0" fillId="2" borderId="10"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35" xfId="0" applyBorder="1">
      <alignment vertical="center"/>
    </xf>
    <xf numFmtId="0" fontId="0" fillId="0" borderId="36"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1" fillId="2" borderId="0" xfId="0" applyFont="1" applyFill="1" applyAlignment="1" applyProtection="1">
      <alignment horizontal="left" vertical="center" wrapText="1"/>
      <protection locked="0"/>
    </xf>
    <xf numFmtId="49" fontId="4"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18" fillId="0" borderId="0" xfId="0" applyFont="1" applyAlignment="1" applyProtection="1">
      <alignment horizontal="center" vertical="center"/>
      <protection hidden="1"/>
    </xf>
    <xf numFmtId="0" fontId="0" fillId="0" borderId="0" xfId="4" applyFont="1" applyAlignment="1">
      <alignment horizontal="right" vertical="center"/>
    </xf>
    <xf numFmtId="0" fontId="1" fillId="0" borderId="0" xfId="4" applyAlignment="1">
      <alignment horizontal="right" vertical="center"/>
    </xf>
    <xf numFmtId="49" fontId="1" fillId="2" borderId="0" xfId="5" applyNumberFormat="1" applyFill="1" applyAlignment="1" applyProtection="1">
      <alignment horizontal="left" vertical="center"/>
      <protection locked="0"/>
    </xf>
    <xf numFmtId="0" fontId="0" fillId="0" borderId="0" xfId="0" applyAlignment="1" applyProtection="1">
      <alignment horizontal="left" vertical="center" wrapText="1" shrinkToFit="1"/>
      <protection locked="0"/>
    </xf>
    <xf numFmtId="0" fontId="4" fillId="6" borderId="31" xfId="2" applyFont="1" applyFill="1" applyBorder="1" applyAlignment="1" applyProtection="1">
      <alignment horizontal="left" vertical="top" wrapText="1"/>
      <protection locked="0"/>
    </xf>
    <xf numFmtId="0" fontId="4" fillId="6" borderId="5" xfId="2"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33"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3" fillId="0" borderId="10" xfId="2" applyFont="1" applyBorder="1">
      <alignment vertical="center"/>
    </xf>
    <xf numFmtId="0" fontId="3" fillId="0" borderId="11" xfId="2" applyFont="1" applyBorder="1">
      <alignment vertical="center"/>
    </xf>
    <xf numFmtId="0" fontId="0" fillId="0" borderId="37" xfId="0" applyBorder="1">
      <alignment vertical="center"/>
    </xf>
    <xf numFmtId="0" fontId="4" fillId="6" borderId="3" xfId="2" applyFont="1" applyFill="1" applyBorder="1" applyAlignment="1" applyProtection="1">
      <alignment horizontal="left" vertical="top" wrapText="1"/>
      <protection locked="0"/>
    </xf>
    <xf numFmtId="0" fontId="4"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0" borderId="3" xfId="2" applyFont="1" applyBorder="1">
      <alignment vertical="center"/>
    </xf>
    <xf numFmtId="0" fontId="3" fillId="0" borderId="6" xfId="2" applyFont="1" applyBorder="1">
      <alignment vertical="center"/>
    </xf>
    <xf numFmtId="0" fontId="0" fillId="0" borderId="7" xfId="0" applyBorder="1">
      <alignment vertical="center"/>
    </xf>
    <xf numFmtId="0" fontId="4" fillId="6" borderId="30" xfId="2" applyFont="1" applyFill="1" applyBorder="1" applyAlignment="1" applyProtection="1">
      <alignment horizontal="left" vertical="top" wrapText="1"/>
      <protection locked="0"/>
    </xf>
    <xf numFmtId="0" fontId="4" fillId="6" borderId="0" xfId="2" applyFont="1" applyFill="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lignment horizontal="center" vertical="center"/>
    </xf>
    <xf numFmtId="0" fontId="4" fillId="2" borderId="3" xfId="0" applyFont="1" applyFill="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8" fillId="0" borderId="10" xfId="0" applyFont="1" applyBorder="1" applyAlignment="1">
      <alignment vertical="center" wrapText="1"/>
    </xf>
    <xf numFmtId="0" fontId="8" fillId="0" borderId="11" xfId="0" applyFont="1" applyBorder="1" applyAlignment="1">
      <alignment vertical="center" wrapText="1"/>
    </xf>
    <xf numFmtId="0" fontId="7" fillId="0" borderId="0" xfId="0" applyFont="1" applyAlignment="1" applyProtection="1">
      <alignment horizontal="right" vertical="center" shrinkToFit="1"/>
      <protection hidden="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7" xfId="0" applyBorder="1" applyAlignment="1">
      <alignment horizontal="center" vertical="center" wrapText="1"/>
    </xf>
    <xf numFmtId="0" fontId="8" fillId="2" borderId="38" xfId="0"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wrapText="1"/>
      <protection locked="0"/>
    </xf>
    <xf numFmtId="0" fontId="8" fillId="2" borderId="40" xfId="0" applyFont="1" applyFill="1" applyBorder="1" applyAlignment="1" applyProtection="1">
      <alignment horizontal="left" vertical="top" wrapText="1"/>
      <protection locked="0"/>
    </xf>
    <xf numFmtId="0" fontId="9" fillId="0" borderId="0" xfId="0" applyFont="1" applyAlignment="1">
      <alignment vertical="center" wrapText="1"/>
    </xf>
    <xf numFmtId="0" fontId="9" fillId="0" borderId="1" xfId="0" applyFont="1" applyBorder="1" applyAlignment="1">
      <alignment vertical="center" wrapText="1"/>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25" fillId="3" borderId="32" xfId="0" applyFont="1" applyFill="1" applyBorder="1" applyAlignment="1" applyProtection="1">
      <alignment horizontal="right" vertical="center"/>
      <protection hidden="1"/>
    </xf>
    <xf numFmtId="0" fontId="25" fillId="3" borderId="57" xfId="0" applyFont="1" applyFill="1" applyBorder="1" applyAlignment="1" applyProtection="1">
      <alignment horizontal="right" vertical="center"/>
      <protection hidden="1"/>
    </xf>
    <xf numFmtId="0" fontId="8" fillId="3" borderId="49" xfId="0" applyFont="1" applyFill="1" applyBorder="1" applyAlignment="1">
      <alignment horizontal="left" vertical="top" wrapText="1"/>
    </xf>
    <xf numFmtId="0" fontId="8" fillId="3" borderId="5" xfId="0" applyFont="1" applyFill="1" applyBorder="1" applyAlignment="1">
      <alignment horizontal="left" vertical="top"/>
    </xf>
    <xf numFmtId="0" fontId="0" fillId="0" borderId="5" xfId="0" applyBorder="1">
      <alignment vertical="center"/>
    </xf>
    <xf numFmtId="0" fontId="0" fillId="0" borderId="16" xfId="0" applyBorder="1">
      <alignment vertical="center"/>
    </xf>
    <xf numFmtId="0" fontId="25" fillId="3" borderId="6" xfId="0" applyFont="1" applyFill="1" applyBorder="1" applyAlignment="1" applyProtection="1">
      <alignment horizontal="right" vertical="center" shrinkToFit="1"/>
      <protection hidden="1"/>
    </xf>
    <xf numFmtId="0" fontId="0" fillId="0" borderId="21" xfId="0" applyBorder="1" applyAlignment="1">
      <alignment horizontal="right" vertical="center" shrinkToFit="1"/>
    </xf>
    <xf numFmtId="0" fontId="8" fillId="2" borderId="24"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25" fillId="3" borderId="6" xfId="0" applyFont="1" applyFill="1" applyBorder="1" applyAlignment="1" applyProtection="1">
      <alignment horizontal="right" vertical="center"/>
      <protection hidden="1"/>
    </xf>
    <xf numFmtId="0" fontId="0" fillId="0" borderId="21" xfId="0" applyBorder="1" applyAlignment="1">
      <alignment horizontal="right" vertical="center"/>
    </xf>
    <xf numFmtId="0" fontId="8" fillId="2" borderId="68" xfId="0" applyFont="1" applyFill="1" applyBorder="1" applyAlignment="1" applyProtection="1">
      <alignment horizontal="left" vertical="top" wrapText="1"/>
      <protection locked="0"/>
    </xf>
    <xf numFmtId="0" fontId="8" fillId="2" borderId="69" xfId="0" applyFont="1" applyFill="1" applyBorder="1" applyAlignment="1" applyProtection="1">
      <alignment horizontal="left" vertical="top" wrapText="1"/>
      <protection locked="0"/>
    </xf>
    <xf numFmtId="0" fontId="8" fillId="2" borderId="70"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8" fillId="2" borderId="66" xfId="0" applyFont="1" applyFill="1" applyBorder="1" applyAlignment="1" applyProtection="1">
      <alignment horizontal="left" vertical="top" wrapText="1"/>
      <protection locked="0"/>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8" fillId="0" borderId="21" xfId="0" applyFont="1" applyBorder="1" applyAlignment="1">
      <alignment horizontal="left" vertical="top" wrapText="1"/>
    </xf>
    <xf numFmtId="0" fontId="1" fillId="0" borderId="25" xfId="0" applyFont="1" applyBorder="1" applyAlignment="1">
      <alignment horizontal="center" vertical="top"/>
    </xf>
    <xf numFmtId="0" fontId="1" fillId="0" borderId="26" xfId="0" applyFont="1" applyBorder="1" applyAlignment="1">
      <alignment horizontal="center" vertical="top"/>
    </xf>
    <xf numFmtId="0" fontId="1" fillId="0" borderId="55" xfId="0" applyFont="1" applyBorder="1" applyAlignment="1">
      <alignment horizontal="center" vertical="top"/>
    </xf>
    <xf numFmtId="0" fontId="8" fillId="3" borderId="24"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21" xfId="0" applyFont="1" applyFill="1" applyBorder="1" applyAlignment="1">
      <alignment horizontal="left" vertical="top" wrapText="1"/>
    </xf>
    <xf numFmtId="0" fontId="13" fillId="2" borderId="10"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8" fillId="2" borderId="30"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58" xfId="0" applyFont="1" applyFill="1" applyBorder="1" applyAlignment="1" applyProtection="1">
      <alignment horizontal="left" vertical="top" wrapText="1"/>
      <protection locked="0"/>
    </xf>
    <xf numFmtId="0" fontId="13" fillId="2" borderId="30"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3" fillId="2" borderId="58" xfId="0" applyFont="1" applyFill="1" applyBorder="1" applyAlignment="1" applyProtection="1">
      <alignment vertical="center" wrapText="1"/>
      <protection locked="0"/>
    </xf>
    <xf numFmtId="0" fontId="8" fillId="2" borderId="35"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top" wrapText="1"/>
      <protection locked="0"/>
    </xf>
    <xf numFmtId="0" fontId="8" fillId="2" borderId="63" xfId="0" applyFont="1" applyFill="1" applyBorder="1" applyAlignment="1" applyProtection="1">
      <alignment horizontal="left" vertical="top" wrapText="1"/>
      <protection locked="0"/>
    </xf>
    <xf numFmtId="0" fontId="8" fillId="2" borderId="64" xfId="0" applyFont="1" applyFill="1" applyBorder="1" applyAlignment="1" applyProtection="1">
      <alignment horizontal="left" vertical="top" wrapText="1"/>
      <protection locked="0"/>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21" xfId="0" applyFont="1" applyBorder="1" applyAlignment="1">
      <alignment horizontal="center" vertical="top" wrapText="1"/>
    </xf>
    <xf numFmtId="0" fontId="8" fillId="0" borderId="7" xfId="0" applyFont="1" applyBorder="1" applyAlignment="1">
      <alignment horizontal="left" vertical="top" wrapText="1"/>
    </xf>
    <xf numFmtId="0" fontId="1" fillId="3" borderId="59" xfId="0" applyFont="1" applyFill="1" applyBorder="1" applyAlignment="1">
      <alignment horizontal="center" vertical="center"/>
    </xf>
    <xf numFmtId="0" fontId="1" fillId="3" borderId="26" xfId="0" applyFont="1" applyFill="1" applyBorder="1" applyAlignment="1">
      <alignment horizontal="center" vertical="center"/>
    </xf>
    <xf numFmtId="0" fontId="25" fillId="3" borderId="26" xfId="0" applyFont="1" applyFill="1" applyBorder="1" applyAlignment="1" applyProtection="1">
      <alignment horizontal="right" vertical="center" shrinkToFit="1"/>
      <protection hidden="1"/>
    </xf>
    <xf numFmtId="0" fontId="25" fillId="3" borderId="55" xfId="0" applyFont="1" applyFill="1" applyBorder="1" applyAlignment="1" applyProtection="1">
      <alignment horizontal="right" vertical="center" shrinkToFit="1"/>
      <protection hidden="1"/>
    </xf>
    <xf numFmtId="0" fontId="23" fillId="3" borderId="6" xfId="0" applyFont="1" applyFill="1" applyBorder="1" applyAlignment="1">
      <alignment horizontal="center" vertical="center" wrapText="1"/>
    </xf>
    <xf numFmtId="0" fontId="25" fillId="3" borderId="32" xfId="0" applyFont="1" applyFill="1" applyBorder="1" applyAlignment="1" applyProtection="1">
      <alignment horizontal="right" vertical="center" wrapText="1"/>
      <protection hidden="1"/>
    </xf>
    <xf numFmtId="0" fontId="25" fillId="3" borderId="57" xfId="0" applyFont="1" applyFill="1" applyBorder="1" applyAlignment="1" applyProtection="1">
      <alignment horizontal="right" vertical="center" wrapText="1"/>
      <protection hidden="1"/>
    </xf>
    <xf numFmtId="0" fontId="23" fillId="3" borderId="5" xfId="0" applyFont="1" applyFill="1" applyBorder="1" applyAlignment="1" applyProtection="1">
      <alignment horizontal="right" vertical="center" wrapText="1"/>
      <protection hidden="1"/>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8" fillId="3" borderId="71" xfId="0" applyFont="1" applyFill="1" applyBorder="1" applyAlignment="1">
      <alignment horizontal="left" vertical="top" wrapText="1"/>
    </xf>
    <xf numFmtId="0" fontId="8" fillId="3" borderId="72" xfId="0" applyFont="1" applyFill="1" applyBorder="1" applyAlignment="1">
      <alignment horizontal="left" vertical="top" wrapText="1"/>
    </xf>
    <xf numFmtId="0" fontId="23" fillId="3" borderId="72" xfId="0" applyFont="1" applyFill="1" applyBorder="1" applyAlignment="1">
      <alignment horizontal="center" vertical="center" wrapText="1"/>
    </xf>
    <xf numFmtId="0" fontId="1" fillId="3" borderId="41" xfId="3" applyFill="1" applyBorder="1" applyAlignment="1">
      <alignment horizontal="left" vertical="center"/>
    </xf>
    <xf numFmtId="0" fontId="1" fillId="3" borderId="42" xfId="3" applyFill="1" applyBorder="1" applyAlignment="1">
      <alignment horizontal="left" vertical="center"/>
    </xf>
    <xf numFmtId="0" fontId="1" fillId="3" borderId="43" xfId="3" applyFill="1" applyBorder="1" applyAlignment="1">
      <alignment horizontal="left" vertical="center"/>
    </xf>
    <xf numFmtId="0" fontId="8" fillId="2" borderId="41" xfId="3" applyFont="1" applyFill="1" applyBorder="1" applyAlignment="1" applyProtection="1">
      <alignment horizontal="left" vertical="top" wrapText="1" shrinkToFit="1"/>
      <protection locked="0"/>
    </xf>
    <xf numFmtId="0" fontId="8" fillId="2" borderId="42" xfId="3" applyFont="1" applyFill="1" applyBorder="1" applyAlignment="1" applyProtection="1">
      <alignment horizontal="left" vertical="top" wrapText="1" shrinkToFit="1"/>
      <protection locked="0"/>
    </xf>
    <xf numFmtId="0" fontId="8" fillId="2" borderId="43" xfId="3" applyFont="1" applyFill="1" applyBorder="1" applyAlignment="1" applyProtection="1">
      <alignment horizontal="left" vertical="top" wrapText="1" shrinkToFit="1"/>
      <protection locked="0"/>
    </xf>
    <xf numFmtId="0" fontId="1" fillId="2" borderId="27" xfId="3" applyFill="1" applyBorder="1" applyAlignment="1" applyProtection="1">
      <alignment horizontal="center" vertical="center"/>
      <protection hidden="1"/>
    </xf>
    <xf numFmtId="0" fontId="1" fillId="2" borderId="28" xfId="3" applyFill="1" applyBorder="1" applyAlignment="1" applyProtection="1">
      <alignment horizontal="center" vertical="center"/>
      <protection hidden="1"/>
    </xf>
    <xf numFmtId="0" fontId="1" fillId="2" borderId="44" xfId="3" applyFill="1" applyBorder="1" applyAlignment="1" applyProtection="1">
      <alignment horizontal="center" vertical="center"/>
      <protection hidden="1"/>
    </xf>
    <xf numFmtId="0" fontId="13" fillId="3" borderId="45" xfId="3" applyFont="1" applyFill="1" applyBorder="1" applyAlignment="1" applyProtection="1">
      <alignment horizontal="left" vertical="top" wrapText="1" shrinkToFit="1"/>
      <protection hidden="1"/>
    </xf>
    <xf numFmtId="0" fontId="13" fillId="3" borderId="28" xfId="3" applyFont="1" applyFill="1" applyBorder="1" applyAlignment="1" applyProtection="1">
      <alignment horizontal="left" vertical="top" wrapText="1" shrinkToFit="1"/>
      <protection hidden="1"/>
    </xf>
    <xf numFmtId="0" fontId="13" fillId="3" borderId="29" xfId="3" applyFont="1" applyFill="1" applyBorder="1" applyAlignment="1" applyProtection="1">
      <alignment horizontal="left" vertical="top" wrapText="1" shrinkToFit="1"/>
      <protection hidden="1"/>
    </xf>
    <xf numFmtId="0" fontId="1" fillId="3" borderId="46" xfId="3" applyFill="1" applyBorder="1" applyAlignment="1">
      <alignment horizontal="left" vertical="center"/>
    </xf>
    <xf numFmtId="0" fontId="1" fillId="3" borderId="47" xfId="3" applyFill="1" applyBorder="1" applyAlignment="1">
      <alignment horizontal="left" vertical="center"/>
    </xf>
    <xf numFmtId="0" fontId="25" fillId="3" borderId="47" xfId="3" applyFont="1" applyFill="1" applyBorder="1" applyAlignment="1" applyProtection="1">
      <alignment horizontal="right" vertical="center" shrinkToFit="1"/>
      <protection hidden="1"/>
    </xf>
    <xf numFmtId="0" fontId="25" fillId="3" borderId="48" xfId="3" applyFont="1" applyFill="1" applyBorder="1" applyAlignment="1" applyProtection="1">
      <alignment horizontal="right" vertical="center" shrinkToFit="1"/>
      <protection hidden="1"/>
    </xf>
    <xf numFmtId="0" fontId="1" fillId="3" borderId="49" xfId="3" applyFill="1" applyBorder="1" applyAlignment="1">
      <alignment horizontal="left" vertical="center"/>
    </xf>
    <xf numFmtId="0" fontId="1" fillId="3" borderId="5" xfId="3" applyFill="1" applyBorder="1" applyAlignment="1">
      <alignment horizontal="left" vertical="center"/>
    </xf>
    <xf numFmtId="0" fontId="1" fillId="3" borderId="5" xfId="3" applyFill="1" applyBorder="1"/>
    <xf numFmtId="0" fontId="1" fillId="3" borderId="50" xfId="3" applyFill="1" applyBorder="1"/>
    <xf numFmtId="0" fontId="8" fillId="2" borderId="5" xfId="3" applyFont="1" applyFill="1" applyBorder="1" applyAlignment="1" applyProtection="1">
      <alignment horizontal="left" vertical="center" wrapText="1"/>
      <protection locked="0"/>
    </xf>
    <xf numFmtId="0" fontId="8" fillId="2" borderId="50" xfId="3" applyFont="1" applyFill="1" applyBorder="1" applyAlignment="1" applyProtection="1">
      <alignment horizontal="left" vertical="center" wrapText="1"/>
      <protection locked="0"/>
    </xf>
    <xf numFmtId="0" fontId="0" fillId="0" borderId="4" xfId="0" applyBorder="1" applyAlignment="1">
      <alignment horizontal="center" vertical="center"/>
    </xf>
    <xf numFmtId="0" fontId="0" fillId="0" borderId="36" xfId="0" applyBorder="1" applyAlignment="1">
      <alignment horizontal="center" vertical="center"/>
    </xf>
    <xf numFmtId="0" fontId="4" fillId="2" borderId="3"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0" borderId="5" xfId="0" applyFont="1" applyBorder="1" applyAlignment="1" applyProtection="1">
      <alignment horizontal="right" vertical="center" shrinkToFit="1"/>
      <protection hidden="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fmlaLink="T21"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I$73"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I$79"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I$80"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I$84"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I$85"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Radio" noThreeD="1"/>
</file>

<file path=xl/ctrlProps/ctrlProp12.xml><?xml version="1.0" encoding="utf-8"?>
<formControlPr xmlns="http://schemas.microsoft.com/office/spreadsheetml/2009/9/main" objectType="CheckBox" fmlaLink="S18"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I$91" noThreeD="1"/>
</file>

<file path=xl/ctrlProps/ctrlProp122.xml><?xml version="1.0" encoding="utf-8"?>
<formControlPr xmlns="http://schemas.microsoft.com/office/spreadsheetml/2009/9/main" objectType="Radio" noThreeD="1"/>
</file>

<file path=xl/ctrlProps/ctrlProp123.xml><?xml version="1.0" encoding="utf-8"?>
<formControlPr xmlns="http://schemas.microsoft.com/office/spreadsheetml/2009/9/main" objectType="Radio"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I$92"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I$96" noThreeD="1"/>
</file>

<file path=xl/ctrlProps/ctrlProp13.xml><?xml version="1.0" encoding="utf-8"?>
<formControlPr xmlns="http://schemas.microsoft.com/office/spreadsheetml/2009/9/main" objectType="CheckBox" fmlaLink="T18" lockText="1"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Radio"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I$97"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Radio"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I$98" noThreeD="1"/>
</file>

<file path=xl/ctrlProps/ctrlProp138.xml><?xml version="1.0" encoding="utf-8"?>
<formControlPr xmlns="http://schemas.microsoft.com/office/spreadsheetml/2009/9/main" objectType="Radio" noThreeD="1"/>
</file>

<file path=xl/ctrlProps/ctrlProp139.xml><?xml version="1.0" encoding="utf-8"?>
<formControlPr xmlns="http://schemas.microsoft.com/office/spreadsheetml/2009/9/main" objectType="Radio"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I$113" noThreeD="1"/>
</file>

<file path=xl/ctrlProps/ctrlProp142.xml><?xml version="1.0" encoding="utf-8"?>
<formControlPr xmlns="http://schemas.microsoft.com/office/spreadsheetml/2009/9/main" objectType="Radio" noThreeD="1"/>
</file>

<file path=xl/ctrlProps/ctrlProp143.xml><?xml version="1.0" encoding="utf-8"?>
<formControlPr xmlns="http://schemas.microsoft.com/office/spreadsheetml/2009/9/main" objectType="Radio"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I$114" noThreeD="1"/>
</file>

<file path=xl/ctrlProps/ctrlProp146.xml><?xml version="1.0" encoding="utf-8"?>
<formControlPr xmlns="http://schemas.microsoft.com/office/spreadsheetml/2009/9/main" objectType="Radio"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I$115" noThreeD="1"/>
</file>

<file path=xl/ctrlProps/ctrlProp15.xml><?xml version="1.0" encoding="utf-8"?>
<formControlPr xmlns="http://schemas.microsoft.com/office/spreadsheetml/2009/9/main" objectType="CheckBox" fmlaLink="S19" lockText="1"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Radio"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I$116" noThreeD="1"/>
</file>

<file path=xl/ctrlProps/ctrlProp154.xml><?xml version="1.0" encoding="utf-8"?>
<formControlPr xmlns="http://schemas.microsoft.com/office/spreadsheetml/2009/9/main" objectType="Radio" noThreeD="1"/>
</file>

<file path=xl/ctrlProps/ctrlProp155.xml><?xml version="1.0" encoding="utf-8"?>
<formControlPr xmlns="http://schemas.microsoft.com/office/spreadsheetml/2009/9/main" objectType="Radio"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I$117"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Radio" noThreeD="1"/>
</file>

<file path=xl/ctrlProps/ctrlProp16.xml><?xml version="1.0" encoding="utf-8"?>
<formControlPr xmlns="http://schemas.microsoft.com/office/spreadsheetml/2009/9/main" objectType="CheckBox" fmlaLink="T19"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I$123" noThreeD="1"/>
</file>

<file path=xl/ctrlProps/ctrlProp162.xml><?xml version="1.0" encoding="utf-8"?>
<formControlPr xmlns="http://schemas.microsoft.com/office/spreadsheetml/2009/9/main" objectType="Radio" noThreeD="1"/>
</file>

<file path=xl/ctrlProps/ctrlProp163.xml><?xml version="1.0" encoding="utf-8"?>
<formControlPr xmlns="http://schemas.microsoft.com/office/spreadsheetml/2009/9/main" objectType="Radio"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I$124" noThreeD="1"/>
</file>

<file path=xl/ctrlProps/ctrlProp166.xml><?xml version="1.0" encoding="utf-8"?>
<formControlPr xmlns="http://schemas.microsoft.com/office/spreadsheetml/2009/9/main" objectType="Radio" noThreeD="1"/>
</file>

<file path=xl/ctrlProps/ctrlProp167.xml><?xml version="1.0" encoding="utf-8"?>
<formControlPr xmlns="http://schemas.microsoft.com/office/spreadsheetml/2009/9/main" objectType="Radio"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I$125"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noThreeD="1"/>
</file>

<file path=xl/ctrlProps/ctrlProp171.xml><?xml version="1.0" encoding="utf-8"?>
<formControlPr xmlns="http://schemas.microsoft.com/office/spreadsheetml/2009/9/main" objectType="Radio"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I$126" noThreeD="1"/>
</file>

<file path=xl/ctrlProps/ctrlProp174.xml><?xml version="1.0" encoding="utf-8"?>
<formControlPr xmlns="http://schemas.microsoft.com/office/spreadsheetml/2009/9/main" objectType="Radio"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I$141" noThreeD="1"/>
</file>

<file path=xl/ctrlProps/ctrlProp178.xml><?xml version="1.0" encoding="utf-8"?>
<formControlPr xmlns="http://schemas.microsoft.com/office/spreadsheetml/2009/9/main" objectType="Radio" noThreeD="1"/>
</file>

<file path=xl/ctrlProps/ctrlProp179.xml><?xml version="1.0" encoding="utf-8"?>
<formControlPr xmlns="http://schemas.microsoft.com/office/spreadsheetml/2009/9/main" objectType="Radio" noThreeD="1"/>
</file>

<file path=xl/ctrlProps/ctrlProp18.xml><?xml version="1.0" encoding="utf-8"?>
<formControlPr xmlns="http://schemas.microsoft.com/office/spreadsheetml/2009/9/main" objectType="CheckBox" fmlaLink="S20"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I$142" noThreeD="1"/>
</file>

<file path=xl/ctrlProps/ctrlProp182.xml><?xml version="1.0" encoding="utf-8"?>
<formControlPr xmlns="http://schemas.microsoft.com/office/spreadsheetml/2009/9/main" objectType="Radio"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I$146" noThreeD="1"/>
</file>

<file path=xl/ctrlProps/ctrlProp186.xml><?xml version="1.0" encoding="utf-8"?>
<formControlPr xmlns="http://schemas.microsoft.com/office/spreadsheetml/2009/9/main" objectType="Radio" noThreeD="1"/>
</file>

<file path=xl/ctrlProps/ctrlProp187.xml><?xml version="1.0" encoding="utf-8"?>
<formControlPr xmlns="http://schemas.microsoft.com/office/spreadsheetml/2009/9/main" objectType="Radio"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I$147" noThreeD="1"/>
</file>

<file path=xl/ctrlProps/ctrlProp19.xml><?xml version="1.0" encoding="utf-8"?>
<formControlPr xmlns="http://schemas.microsoft.com/office/spreadsheetml/2009/9/main" objectType="CheckBox" fmlaLink="T20" lockText="1" noThreeD="1"/>
</file>

<file path=xl/ctrlProps/ctrlProp190.xml><?xml version="1.0" encoding="utf-8"?>
<formControlPr xmlns="http://schemas.microsoft.com/office/spreadsheetml/2009/9/main" objectType="Radio" noThreeD="1"/>
</file>

<file path=xl/ctrlProps/ctrlProp191.xml><?xml version="1.0" encoding="utf-8"?>
<formControlPr xmlns="http://schemas.microsoft.com/office/spreadsheetml/2009/9/main" objectType="Radio"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I$151" noThreeD="1"/>
</file>

<file path=xl/ctrlProps/ctrlProp194.xml><?xml version="1.0" encoding="utf-8"?>
<formControlPr xmlns="http://schemas.microsoft.com/office/spreadsheetml/2009/9/main" objectType="Radio" noThreeD="1"/>
</file>

<file path=xl/ctrlProps/ctrlProp195.xml><?xml version="1.0" encoding="utf-8"?>
<formControlPr xmlns="http://schemas.microsoft.com/office/spreadsheetml/2009/9/main" objectType="Radio"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I$152" noThreeD="1"/>
</file>

<file path=xl/ctrlProps/ctrlProp198.xml><?xml version="1.0" encoding="utf-8"?>
<formControlPr xmlns="http://schemas.microsoft.com/office/spreadsheetml/2009/9/main" objectType="Radio" noThreeD="1"/>
</file>

<file path=xl/ctrlProps/ctrlProp199.xml><?xml version="1.0" encoding="utf-8"?>
<formControlPr xmlns="http://schemas.microsoft.com/office/spreadsheetml/2009/9/main" objectType="Radio"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fmlaLink="$I$153" noThreeD="1"/>
</file>

<file path=xl/ctrlProps/ctrlProp202.xml><?xml version="1.0" encoding="utf-8"?>
<formControlPr xmlns="http://schemas.microsoft.com/office/spreadsheetml/2009/9/main" objectType="Radio" noThreeD="1"/>
</file>

<file path=xl/ctrlProps/ctrlProp203.xml><?xml version="1.0" encoding="utf-8"?>
<formControlPr xmlns="http://schemas.microsoft.com/office/spreadsheetml/2009/9/main" objectType="Radio"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I$154" noThreeD="1"/>
</file>

<file path=xl/ctrlProps/ctrlProp206.xml><?xml version="1.0" encoding="utf-8"?>
<formControlPr xmlns="http://schemas.microsoft.com/office/spreadsheetml/2009/9/main" objectType="Radio" noThreeD="1"/>
</file>

<file path=xl/ctrlProps/ctrlProp207.xml><?xml version="1.0" encoding="utf-8"?>
<formControlPr xmlns="http://schemas.microsoft.com/office/spreadsheetml/2009/9/main" objectType="Radio"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firstButton="1" fmlaLink="$I$158" noThreeD="1"/>
</file>

<file path=xl/ctrlProps/ctrlProp21.xml><?xml version="1.0" encoding="utf-8"?>
<formControlPr xmlns="http://schemas.microsoft.com/office/spreadsheetml/2009/9/main" objectType="CheckBox" fmlaLink="S17" lockText="1" noThreeD="1"/>
</file>

<file path=xl/ctrlProps/ctrlProp210.xml><?xml version="1.0" encoding="utf-8"?>
<formControlPr xmlns="http://schemas.microsoft.com/office/spreadsheetml/2009/9/main" objectType="Radio"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I$159" noThreeD="1"/>
</file>

<file path=xl/ctrlProps/ctrlProp214.xml><?xml version="1.0" encoding="utf-8"?>
<formControlPr xmlns="http://schemas.microsoft.com/office/spreadsheetml/2009/9/main" objectType="Radio" noThreeD="1"/>
</file>

<file path=xl/ctrlProps/ctrlProp215.xml><?xml version="1.0" encoding="utf-8"?>
<formControlPr xmlns="http://schemas.microsoft.com/office/spreadsheetml/2009/9/main" objectType="Radio"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firstButton="1" fmlaLink="$I$160" noThreeD="1"/>
</file>

<file path=xl/ctrlProps/ctrlProp218.xml><?xml version="1.0" encoding="utf-8"?>
<formControlPr xmlns="http://schemas.microsoft.com/office/spreadsheetml/2009/9/main" objectType="Radio" noThreeD="1"/>
</file>

<file path=xl/ctrlProps/ctrlProp219.xml><?xml version="1.0" encoding="utf-8"?>
<formControlPr xmlns="http://schemas.microsoft.com/office/spreadsheetml/2009/9/main" objectType="Radio" noThreeD="1"/>
</file>

<file path=xl/ctrlProps/ctrlProp22.xml><?xml version="1.0" encoding="utf-8"?>
<formControlPr xmlns="http://schemas.microsoft.com/office/spreadsheetml/2009/9/main" objectType="CheckBox" fmlaLink="T17"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firstButton="1" fmlaLink="$I$161" noThreeD="1"/>
</file>

<file path=xl/ctrlProps/ctrlProp222.xml><?xml version="1.0" encoding="utf-8"?>
<formControlPr xmlns="http://schemas.microsoft.com/office/spreadsheetml/2009/9/main" objectType="Radio" noThreeD="1"/>
</file>

<file path=xl/ctrlProps/ctrlProp223.xml><?xml version="1.0" encoding="utf-8"?>
<formControlPr xmlns="http://schemas.microsoft.com/office/spreadsheetml/2009/9/main" objectType="Radio"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I$167" noThreeD="1"/>
</file>

<file path=xl/ctrlProps/ctrlProp226.xml><?xml version="1.0" encoding="utf-8"?>
<formControlPr xmlns="http://schemas.microsoft.com/office/spreadsheetml/2009/9/main" objectType="Radio" noThreeD="1"/>
</file>

<file path=xl/ctrlProps/ctrlProp227.xml><?xml version="1.0" encoding="utf-8"?>
<formControlPr xmlns="http://schemas.microsoft.com/office/spreadsheetml/2009/9/main" objectType="Radio"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firstButton="1" fmlaLink="$I$168"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noThreeD="1"/>
</file>

<file path=xl/ctrlProps/ctrlProp231.xml><?xml version="1.0" encoding="utf-8"?>
<formControlPr xmlns="http://schemas.microsoft.com/office/spreadsheetml/2009/9/main" objectType="Radio"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firstButton="1" fmlaLink="$I$169" noThreeD="1"/>
</file>

<file path=xl/ctrlProps/ctrlProp234.xml><?xml version="1.0" encoding="utf-8"?>
<formControlPr xmlns="http://schemas.microsoft.com/office/spreadsheetml/2009/9/main" objectType="Radio" noThreeD="1"/>
</file>

<file path=xl/ctrlProps/ctrlProp235.xml><?xml version="1.0" encoding="utf-8"?>
<formControlPr xmlns="http://schemas.microsoft.com/office/spreadsheetml/2009/9/main" objectType="Radio" noThreeD="1"/>
</file>

<file path=xl/ctrlProps/ctrlProp236.xml><?xml version="1.0" encoding="utf-8"?>
<formControlPr xmlns="http://schemas.microsoft.com/office/spreadsheetml/2009/9/main" objectType="Radio" firstButton="1" fmlaLink="$I$185"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Radio"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firstButton="1" fmlaLink="$I$186"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Radio"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Radio" firstButton="1" fmlaLink="$I$187" noThreeD="1"/>
</file>

<file path=xl/ctrlProps/ctrlProp245.xml><?xml version="1.0" encoding="utf-8"?>
<formControlPr xmlns="http://schemas.microsoft.com/office/spreadsheetml/2009/9/main" objectType="Radio" noThreeD="1"/>
</file>

<file path=xl/ctrlProps/ctrlProp246.xml><?xml version="1.0" encoding="utf-8"?>
<formControlPr xmlns="http://schemas.microsoft.com/office/spreadsheetml/2009/9/main" objectType="Radio"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fmlaLink="$I$194" noThreeD="1"/>
</file>

<file path=xl/ctrlProps/ctrlProp249.xml><?xml version="1.0" encoding="utf-8"?>
<formControlPr xmlns="http://schemas.microsoft.com/office/spreadsheetml/2009/9/main" objectType="Radio" noThreeD="1"/>
</file>

<file path=xl/ctrlProps/ctrlProp25.xml><?xml version="1.0" encoding="utf-8"?>
<formControlPr xmlns="http://schemas.microsoft.com/office/spreadsheetml/2009/9/main" objectType="Radio" firstButton="1" fmlaLink="$I$12" noThreeD="1"/>
</file>

<file path=xl/ctrlProps/ctrlProp250.xml><?xml version="1.0" encoding="utf-8"?>
<formControlPr xmlns="http://schemas.microsoft.com/office/spreadsheetml/2009/9/main" objectType="Radio"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Radio" firstButton="1" fmlaLink="$I$195"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Radio"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I$196" noThreeD="1"/>
</file>

<file path=xl/ctrlProps/ctrlProp257.xml><?xml version="1.0" encoding="utf-8"?>
<formControlPr xmlns="http://schemas.microsoft.com/office/spreadsheetml/2009/9/main" objectType="Radio" noThreeD="1"/>
</file>

<file path=xl/ctrlProps/ctrlProp258.xml><?xml version="1.0" encoding="utf-8"?>
<formControlPr xmlns="http://schemas.microsoft.com/office/spreadsheetml/2009/9/main" objectType="Radio"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firstButton="1" fmlaLink="$I$10" noThreeD="1"/>
</file>

<file path=xl/ctrlProps/ctrlProp262.xml><?xml version="1.0" encoding="utf-8"?>
<formControlPr xmlns="http://schemas.microsoft.com/office/spreadsheetml/2009/9/main" objectType="Radio" noThreeD="1"/>
</file>

<file path=xl/ctrlProps/ctrlProp263.xml><?xml version="1.0" encoding="utf-8"?>
<formControlPr xmlns="http://schemas.microsoft.com/office/spreadsheetml/2009/9/main" objectType="Radio"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firstButton="1" fmlaLink="$I$11" noThreeD="1"/>
</file>

<file path=xl/ctrlProps/ctrlProp266.xml><?xml version="1.0" encoding="utf-8"?>
<formControlPr xmlns="http://schemas.microsoft.com/office/spreadsheetml/2009/9/main" objectType="Radio" noThreeD="1"/>
</file>

<file path=xl/ctrlProps/ctrlProp267.xml><?xml version="1.0" encoding="utf-8"?>
<formControlPr xmlns="http://schemas.microsoft.com/office/spreadsheetml/2009/9/main" objectType="Radio"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Radio" firstButton="1" fmlaLink="$I$12" noThreeD="1"/>
</file>

<file path=xl/ctrlProps/ctrlProp27.xml><?xml version="1.0" encoding="utf-8"?>
<formControlPr xmlns="http://schemas.microsoft.com/office/spreadsheetml/2009/9/main" objectType="Radio" noThreeD="1"/>
</file>

<file path=xl/ctrlProps/ctrlProp270.xml><?xml version="1.0" encoding="utf-8"?>
<formControlPr xmlns="http://schemas.microsoft.com/office/spreadsheetml/2009/9/main" objectType="Radio" noThreeD="1"/>
</file>

<file path=xl/ctrlProps/ctrlProp271.xml><?xml version="1.0" encoding="utf-8"?>
<formControlPr xmlns="http://schemas.microsoft.com/office/spreadsheetml/2009/9/main" objectType="Radio"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Radio" firstButton="1" fmlaLink="$I$13" noThreeD="1"/>
</file>

<file path=xl/ctrlProps/ctrlProp274.xml><?xml version="1.0" encoding="utf-8"?>
<formControlPr xmlns="http://schemas.microsoft.com/office/spreadsheetml/2009/9/main" objectType="Radio" noThreeD="1"/>
</file>

<file path=xl/ctrlProps/ctrlProp275.xml><?xml version="1.0" encoding="utf-8"?>
<formControlPr xmlns="http://schemas.microsoft.com/office/spreadsheetml/2009/9/main" objectType="Radio"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firstButton="1" fmlaLink="$I$26" noThreeD="1"/>
</file>

<file path=xl/ctrlProps/ctrlProp278.xml><?xml version="1.0" encoding="utf-8"?>
<formControlPr xmlns="http://schemas.microsoft.com/office/spreadsheetml/2009/9/main" objectType="Radio" noThreeD="1"/>
</file>

<file path=xl/ctrlProps/ctrlProp279.xml><?xml version="1.0" encoding="utf-8"?>
<formControlPr xmlns="http://schemas.microsoft.com/office/spreadsheetml/2009/9/main" objectType="Radio"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firstButton="1" fmlaLink="$I$27" noThreeD="1"/>
</file>

<file path=xl/ctrlProps/ctrlProp282.xml><?xml version="1.0" encoding="utf-8"?>
<formControlPr xmlns="http://schemas.microsoft.com/office/spreadsheetml/2009/9/main" objectType="Radio" noThreeD="1"/>
</file>

<file path=xl/ctrlProps/ctrlProp283.xml><?xml version="1.0" encoding="utf-8"?>
<formControlPr xmlns="http://schemas.microsoft.com/office/spreadsheetml/2009/9/main" objectType="Radio"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Radio" firstButton="1" fmlaLink="$I$28" noThreeD="1"/>
</file>

<file path=xl/ctrlProps/ctrlProp286.xml><?xml version="1.0" encoding="utf-8"?>
<formControlPr xmlns="http://schemas.microsoft.com/office/spreadsheetml/2009/9/main" objectType="Radio" noThreeD="1"/>
</file>

<file path=xl/ctrlProps/ctrlProp287.xml><?xml version="1.0" encoding="utf-8"?>
<formControlPr xmlns="http://schemas.microsoft.com/office/spreadsheetml/2009/9/main" objectType="Radio"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Radio" firstButton="1" fmlaLink="$I$32" noThreeD="1"/>
</file>

<file path=xl/ctrlProps/ctrlProp29.xml><?xml version="1.0" encoding="utf-8"?>
<formControlPr xmlns="http://schemas.microsoft.com/office/spreadsheetml/2009/9/main" objectType="Radio" firstButton="1" fmlaLink="$I$13" noThreeD="1"/>
</file>

<file path=xl/ctrlProps/ctrlProp290.xml><?xml version="1.0" encoding="utf-8"?>
<formControlPr xmlns="http://schemas.microsoft.com/office/spreadsheetml/2009/9/main" objectType="Radio" noThreeD="1"/>
</file>

<file path=xl/ctrlProps/ctrlProp291.xml><?xml version="1.0" encoding="utf-8"?>
<formControlPr xmlns="http://schemas.microsoft.com/office/spreadsheetml/2009/9/main" objectType="Radio"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Radio" firstButton="1" fmlaLink="$I$33" noThreeD="1"/>
</file>

<file path=xl/ctrlProps/ctrlProp294.xml><?xml version="1.0" encoding="utf-8"?>
<formControlPr xmlns="http://schemas.microsoft.com/office/spreadsheetml/2009/9/main" objectType="Radio" noThreeD="1"/>
</file>

<file path=xl/ctrlProps/ctrlProp295.xml><?xml version="1.0" encoding="utf-8"?>
<formControlPr xmlns="http://schemas.microsoft.com/office/spreadsheetml/2009/9/main" objectType="Radio"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firstButton="1" fmlaLink="$I$34" noThreeD="1"/>
</file>

<file path=xl/ctrlProps/ctrlProp298.xml><?xml version="1.0" encoding="utf-8"?>
<formControlPr xmlns="http://schemas.microsoft.com/office/spreadsheetml/2009/9/main" objectType="Radio" noThreeD="1"/>
</file>

<file path=xl/ctrlProps/ctrlProp29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fmlaLink="$I$35" noThreeD="1"/>
</file>

<file path=xl/ctrlProps/ctrlProp302.xml><?xml version="1.0" encoding="utf-8"?>
<formControlPr xmlns="http://schemas.microsoft.com/office/spreadsheetml/2009/9/main" objectType="Radio" noThreeD="1"/>
</file>

<file path=xl/ctrlProps/ctrlProp303.xml><?xml version="1.0" encoding="utf-8"?>
<formControlPr xmlns="http://schemas.microsoft.com/office/spreadsheetml/2009/9/main" objectType="Radio"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I$48" noThreeD="1"/>
</file>

<file path=xl/ctrlProps/ctrlProp306.xml><?xml version="1.0" encoding="utf-8"?>
<formControlPr xmlns="http://schemas.microsoft.com/office/spreadsheetml/2009/9/main" objectType="Radio" noThreeD="1"/>
</file>

<file path=xl/ctrlProps/ctrlProp307.xml><?xml version="1.0" encoding="utf-8"?>
<formControlPr xmlns="http://schemas.microsoft.com/office/spreadsheetml/2009/9/main" objectType="Radio"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Radio" firstButton="1" fmlaLink="$I$49" noThreeD="1"/>
</file>

<file path=xl/ctrlProps/ctrlProp31.xml><?xml version="1.0" encoding="utf-8"?>
<formControlPr xmlns="http://schemas.microsoft.com/office/spreadsheetml/2009/9/main" objectType="Radio" noThreeD="1"/>
</file>

<file path=xl/ctrlProps/ctrlProp310.xml><?xml version="1.0" encoding="utf-8"?>
<formControlPr xmlns="http://schemas.microsoft.com/office/spreadsheetml/2009/9/main" objectType="Radio" noThreeD="1"/>
</file>

<file path=xl/ctrlProps/ctrlProp311.xml><?xml version="1.0" encoding="utf-8"?>
<formControlPr xmlns="http://schemas.microsoft.com/office/spreadsheetml/2009/9/main" objectType="Radio"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firstButton="1" fmlaLink="$I$50" noThreeD="1"/>
</file>

<file path=xl/ctrlProps/ctrlProp314.xml><?xml version="1.0" encoding="utf-8"?>
<formControlPr xmlns="http://schemas.microsoft.com/office/spreadsheetml/2009/9/main" objectType="Radio" noThreeD="1"/>
</file>

<file path=xl/ctrlProps/ctrlProp315.xml><?xml version="1.0" encoding="utf-8"?>
<formControlPr xmlns="http://schemas.microsoft.com/office/spreadsheetml/2009/9/main" objectType="Radio"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firstButton="1" fmlaLink="$I$54" noThreeD="1"/>
</file>

<file path=xl/ctrlProps/ctrlProp318.xml><?xml version="1.0" encoding="utf-8"?>
<formControlPr xmlns="http://schemas.microsoft.com/office/spreadsheetml/2009/9/main" objectType="Radio" noThreeD="1"/>
</file>

<file path=xl/ctrlProps/ctrlProp319.xml><?xml version="1.0" encoding="utf-8"?>
<formControlPr xmlns="http://schemas.microsoft.com/office/spreadsheetml/2009/9/main" objectType="Radio"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Radio" firstButton="1" fmlaLink="$I$55" noThreeD="1"/>
</file>

<file path=xl/ctrlProps/ctrlProp322.xml><?xml version="1.0" encoding="utf-8"?>
<formControlPr xmlns="http://schemas.microsoft.com/office/spreadsheetml/2009/9/main" objectType="Radio" noThreeD="1"/>
</file>

<file path=xl/ctrlProps/ctrlProp323.xml><?xml version="1.0" encoding="utf-8"?>
<formControlPr xmlns="http://schemas.microsoft.com/office/spreadsheetml/2009/9/main" objectType="Radio"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firstButton="1" fmlaLink="$I$56" noThreeD="1"/>
</file>

<file path=xl/ctrlProps/ctrlProp326.xml><?xml version="1.0" encoding="utf-8"?>
<formControlPr xmlns="http://schemas.microsoft.com/office/spreadsheetml/2009/9/main" objectType="Radio" noThreeD="1"/>
</file>

<file path=xl/ctrlProps/ctrlProp327.xml><?xml version="1.0" encoding="utf-8"?>
<formControlPr xmlns="http://schemas.microsoft.com/office/spreadsheetml/2009/9/main" objectType="Radio"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Radio" firstButton="1" fmlaLink="$I$60" noThreeD="1"/>
</file>

<file path=xl/ctrlProps/ctrlProp33.xml><?xml version="1.0" encoding="utf-8"?>
<formControlPr xmlns="http://schemas.microsoft.com/office/spreadsheetml/2009/9/main" objectType="Radio" firstButton="1" fmlaLink="$I$17" noThreeD="1"/>
</file>

<file path=xl/ctrlProps/ctrlProp330.xml><?xml version="1.0" encoding="utf-8"?>
<formControlPr xmlns="http://schemas.microsoft.com/office/spreadsheetml/2009/9/main" objectType="Radio" noThreeD="1"/>
</file>

<file path=xl/ctrlProps/ctrlProp331.xml><?xml version="1.0" encoding="utf-8"?>
<formControlPr xmlns="http://schemas.microsoft.com/office/spreadsheetml/2009/9/main" objectType="Radio"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Radio" firstButton="1" fmlaLink="$I$61" noThreeD="1"/>
</file>

<file path=xl/ctrlProps/ctrlProp334.xml><?xml version="1.0" encoding="utf-8"?>
<formControlPr xmlns="http://schemas.microsoft.com/office/spreadsheetml/2009/9/main" objectType="Radio" noThreeD="1"/>
</file>

<file path=xl/ctrlProps/ctrlProp335.xml><?xml version="1.0" encoding="utf-8"?>
<formControlPr xmlns="http://schemas.microsoft.com/office/spreadsheetml/2009/9/main" objectType="Radio"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I$65" noThreeD="1"/>
</file>

<file path=xl/ctrlProps/ctrlProp338.xml><?xml version="1.0" encoding="utf-8"?>
<formControlPr xmlns="http://schemas.microsoft.com/office/spreadsheetml/2009/9/main" objectType="Radio" noThreeD="1"/>
</file>

<file path=xl/ctrlProps/ctrlProp339.xml><?xml version="1.0" encoding="utf-8"?>
<formControlPr xmlns="http://schemas.microsoft.com/office/spreadsheetml/2009/9/main" objectType="Radio" noThreeD="1"/>
</file>

<file path=xl/ctrlProps/ctrlProp34.xml><?xml version="1.0" encoding="utf-8"?>
<formControlPr xmlns="http://schemas.microsoft.com/office/spreadsheetml/2009/9/main" objectType="Radio"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firstButton="1" fmlaLink="$I$66" noThreeD="1"/>
</file>

<file path=xl/ctrlProps/ctrlProp342.xml><?xml version="1.0" encoding="utf-8"?>
<formControlPr xmlns="http://schemas.microsoft.com/office/spreadsheetml/2009/9/main" objectType="Radio" noThreeD="1"/>
</file>

<file path=xl/ctrlProps/ctrlProp343.xml><?xml version="1.0" encoding="utf-8"?>
<formControlPr xmlns="http://schemas.microsoft.com/office/spreadsheetml/2009/9/main" objectType="Radio"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Radio" firstButton="1" fmlaLink="$I$79" noThreeD="1"/>
</file>

<file path=xl/ctrlProps/ctrlProp346.xml><?xml version="1.0" encoding="utf-8"?>
<formControlPr xmlns="http://schemas.microsoft.com/office/spreadsheetml/2009/9/main" objectType="Radio" noThreeD="1"/>
</file>

<file path=xl/ctrlProps/ctrlProp347.xml><?xml version="1.0" encoding="utf-8"?>
<formControlPr xmlns="http://schemas.microsoft.com/office/spreadsheetml/2009/9/main" objectType="Radio"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I$80" noThreeD="1"/>
</file>

<file path=xl/ctrlProps/ctrlProp35.xml><?xml version="1.0" encoding="utf-8"?>
<formControlPr xmlns="http://schemas.microsoft.com/office/spreadsheetml/2009/9/main" objectType="Radio" noThreeD="1"/>
</file>

<file path=xl/ctrlProps/ctrlProp350.xml><?xml version="1.0" encoding="utf-8"?>
<formControlPr xmlns="http://schemas.microsoft.com/office/spreadsheetml/2009/9/main" objectType="Radio" noThreeD="1"/>
</file>

<file path=xl/ctrlProps/ctrlProp351.xml><?xml version="1.0" encoding="utf-8"?>
<formControlPr xmlns="http://schemas.microsoft.com/office/spreadsheetml/2009/9/main" objectType="Radio"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Radio" firstButton="1" fmlaLink="$I$81" noThreeD="1"/>
</file>

<file path=xl/ctrlProps/ctrlProp354.xml><?xml version="1.0" encoding="utf-8"?>
<formControlPr xmlns="http://schemas.microsoft.com/office/spreadsheetml/2009/9/main" objectType="Radio" noThreeD="1"/>
</file>

<file path=xl/ctrlProps/ctrlProp355.xml><?xml version="1.0" encoding="utf-8"?>
<formControlPr xmlns="http://schemas.microsoft.com/office/spreadsheetml/2009/9/main" objectType="Radio"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Radio" firstButton="1" fmlaLink="$I$85" noThreeD="1"/>
</file>

<file path=xl/ctrlProps/ctrlProp358.xml><?xml version="1.0" encoding="utf-8"?>
<formControlPr xmlns="http://schemas.microsoft.com/office/spreadsheetml/2009/9/main" objectType="Radio" noThreeD="1"/>
</file>

<file path=xl/ctrlProps/ctrlProp359.xml><?xml version="1.0" encoding="utf-8"?>
<formControlPr xmlns="http://schemas.microsoft.com/office/spreadsheetml/2009/9/main" objectType="Radio"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Radio" firstButton="1" fmlaLink="$I$86" noThreeD="1"/>
</file>

<file path=xl/ctrlProps/ctrlProp362.xml><?xml version="1.0" encoding="utf-8"?>
<formControlPr xmlns="http://schemas.microsoft.com/office/spreadsheetml/2009/9/main" objectType="Radio" noThreeD="1"/>
</file>

<file path=xl/ctrlProps/ctrlProp363.xml><?xml version="1.0" encoding="utf-8"?>
<formControlPr xmlns="http://schemas.microsoft.com/office/spreadsheetml/2009/9/main" objectType="Radio"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firstButton="1" fmlaLink="$I$99" noThreeD="1"/>
</file>

<file path=xl/ctrlProps/ctrlProp366.xml><?xml version="1.0" encoding="utf-8"?>
<formControlPr xmlns="http://schemas.microsoft.com/office/spreadsheetml/2009/9/main" objectType="Radio" noThreeD="1"/>
</file>

<file path=xl/ctrlProps/ctrlProp367.xml><?xml version="1.0" encoding="utf-8"?>
<formControlPr xmlns="http://schemas.microsoft.com/office/spreadsheetml/2009/9/main" objectType="Radio"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Radio" firstButton="1" fmlaLink="$I$100" noThreeD="1"/>
</file>

<file path=xl/ctrlProps/ctrlProp37.xml><?xml version="1.0" encoding="utf-8"?>
<formControlPr xmlns="http://schemas.microsoft.com/office/spreadsheetml/2009/9/main" objectType="Radio" firstButton="1" fmlaLink="$I$18" noThreeD="1"/>
</file>

<file path=xl/ctrlProps/ctrlProp370.xml><?xml version="1.0" encoding="utf-8"?>
<formControlPr xmlns="http://schemas.microsoft.com/office/spreadsheetml/2009/9/main" objectType="Radio" noThreeD="1"/>
</file>

<file path=xl/ctrlProps/ctrlProp371.xml><?xml version="1.0" encoding="utf-8"?>
<formControlPr xmlns="http://schemas.microsoft.com/office/spreadsheetml/2009/9/main" objectType="Radio"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I$101" noThreeD="1"/>
</file>

<file path=xl/ctrlProps/ctrlProp374.xml><?xml version="1.0" encoding="utf-8"?>
<formControlPr xmlns="http://schemas.microsoft.com/office/spreadsheetml/2009/9/main" objectType="Radio" noThreeD="1"/>
</file>

<file path=xl/ctrlProps/ctrlProp375.xml><?xml version="1.0" encoding="utf-8"?>
<formControlPr xmlns="http://schemas.microsoft.com/office/spreadsheetml/2009/9/main" objectType="Radio"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Radio" firstButton="1" fmlaLink="$I$105" noThreeD="1"/>
</file>

<file path=xl/ctrlProps/ctrlProp378.xml><?xml version="1.0" encoding="utf-8"?>
<formControlPr xmlns="http://schemas.microsoft.com/office/spreadsheetml/2009/9/main" objectType="Radio" noThreeD="1"/>
</file>

<file path=xl/ctrlProps/ctrlProp379.xml><?xml version="1.0" encoding="utf-8"?>
<formControlPr xmlns="http://schemas.microsoft.com/office/spreadsheetml/2009/9/main" objectType="Radio" noThreeD="1"/>
</file>

<file path=xl/ctrlProps/ctrlProp38.xml><?xml version="1.0" encoding="utf-8"?>
<formControlPr xmlns="http://schemas.microsoft.com/office/spreadsheetml/2009/9/main" objectType="Radio"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Radio" firstButton="1" fmlaLink="$I$106" noThreeD="1"/>
</file>

<file path=xl/ctrlProps/ctrlProp382.xml><?xml version="1.0" encoding="utf-8"?>
<formControlPr xmlns="http://schemas.microsoft.com/office/spreadsheetml/2009/9/main" objectType="Radio" noThreeD="1"/>
</file>

<file path=xl/ctrlProps/ctrlProp383.xml><?xml version="1.0" encoding="utf-8"?>
<formControlPr xmlns="http://schemas.microsoft.com/office/spreadsheetml/2009/9/main" objectType="Radio"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I$122" noThreeD="1"/>
</file>

<file path=xl/ctrlProps/ctrlProp386.xml><?xml version="1.0" encoding="utf-8"?>
<formControlPr xmlns="http://schemas.microsoft.com/office/spreadsheetml/2009/9/main" objectType="Radio" noThreeD="1"/>
</file>

<file path=xl/ctrlProps/ctrlProp387.xml><?xml version="1.0" encoding="utf-8"?>
<formControlPr xmlns="http://schemas.microsoft.com/office/spreadsheetml/2009/9/main" objectType="Radio"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Radio" firstButton="1" fmlaLink="$I$123" noThreeD="1"/>
</file>

<file path=xl/ctrlProps/ctrlProp39.xml><?xml version="1.0" encoding="utf-8"?>
<formControlPr xmlns="http://schemas.microsoft.com/office/spreadsheetml/2009/9/main" objectType="Radio" noThreeD="1"/>
</file>

<file path=xl/ctrlProps/ctrlProp390.xml><?xml version="1.0" encoding="utf-8"?>
<formControlPr xmlns="http://schemas.microsoft.com/office/spreadsheetml/2009/9/main" objectType="Radio" noThreeD="1"/>
</file>

<file path=xl/ctrlProps/ctrlProp391.xml><?xml version="1.0" encoding="utf-8"?>
<formControlPr xmlns="http://schemas.microsoft.com/office/spreadsheetml/2009/9/main" objectType="Radio"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Radio" firstButton="1" fmlaLink="$I$124" noThreeD="1"/>
</file>

<file path=xl/ctrlProps/ctrlProp394.xml><?xml version="1.0" encoding="utf-8"?>
<formControlPr xmlns="http://schemas.microsoft.com/office/spreadsheetml/2009/9/main" objectType="Radio" noThreeD="1"/>
</file>

<file path=xl/ctrlProps/ctrlProp395.xml><?xml version="1.0" encoding="utf-8"?>
<formControlPr xmlns="http://schemas.microsoft.com/office/spreadsheetml/2009/9/main" objectType="Radio"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Radio" firstButton="1" fmlaLink="$I$125" noThreeD="1"/>
</file>

<file path=xl/ctrlProps/ctrlProp398.xml><?xml version="1.0" encoding="utf-8"?>
<formControlPr xmlns="http://schemas.microsoft.com/office/spreadsheetml/2009/9/main" objectType="Radio" noThreeD="1"/>
</file>

<file path=xl/ctrlProps/ctrlProp399.xml><?xml version="1.0" encoding="utf-8"?>
<formControlPr xmlns="http://schemas.microsoft.com/office/spreadsheetml/2009/9/main" objectType="Radio"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Radio" firstButton="1" fmlaLink="$I$136" noThreeD="1"/>
</file>

<file path=xl/ctrlProps/ctrlProp402.xml><?xml version="1.0" encoding="utf-8"?>
<formControlPr xmlns="http://schemas.microsoft.com/office/spreadsheetml/2009/9/main" objectType="Radio" noThreeD="1"/>
</file>

<file path=xl/ctrlProps/ctrlProp403.xml><?xml version="1.0" encoding="utf-8"?>
<formControlPr xmlns="http://schemas.microsoft.com/office/spreadsheetml/2009/9/main" objectType="Radio"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Radio" firstButton="1" fmlaLink="$I$137" noThreeD="1"/>
</file>

<file path=xl/ctrlProps/ctrlProp406.xml><?xml version="1.0" encoding="utf-8"?>
<formControlPr xmlns="http://schemas.microsoft.com/office/spreadsheetml/2009/9/main" objectType="Radio" noThreeD="1"/>
</file>

<file path=xl/ctrlProps/ctrlProp407.xml><?xml version="1.0" encoding="utf-8"?>
<formControlPr xmlns="http://schemas.microsoft.com/office/spreadsheetml/2009/9/main" objectType="Radio"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Radio" firstButton="1" fmlaLink="$I$138" noThreeD="1"/>
</file>

<file path=xl/ctrlProps/ctrlProp41.xml><?xml version="1.0" encoding="utf-8"?>
<formControlPr xmlns="http://schemas.microsoft.com/office/spreadsheetml/2009/9/main" objectType="Radio" firstButton="1" fmlaLink="$I$22" noThreeD="1"/>
</file>

<file path=xl/ctrlProps/ctrlProp410.xml><?xml version="1.0" encoding="utf-8"?>
<formControlPr xmlns="http://schemas.microsoft.com/office/spreadsheetml/2009/9/main" objectType="Radio" noThreeD="1"/>
</file>

<file path=xl/ctrlProps/ctrlProp411.xml><?xml version="1.0" encoding="utf-8"?>
<formControlPr xmlns="http://schemas.microsoft.com/office/spreadsheetml/2009/9/main" objectType="Radio"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Radio" firstButton="1" fmlaLink="$I$139" noThreeD="1"/>
</file>

<file path=xl/ctrlProps/ctrlProp414.xml><?xml version="1.0" encoding="utf-8"?>
<formControlPr xmlns="http://schemas.microsoft.com/office/spreadsheetml/2009/9/main" objectType="Radio" noThreeD="1"/>
</file>

<file path=xl/ctrlProps/ctrlProp415.xml><?xml version="1.0" encoding="utf-8"?>
<formControlPr xmlns="http://schemas.microsoft.com/office/spreadsheetml/2009/9/main" objectType="Radio"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Radio" firstButton="1" fmlaLink="$I$140" noThreeD="1"/>
</file>

<file path=xl/ctrlProps/ctrlProp418.xml><?xml version="1.0" encoding="utf-8"?>
<formControlPr xmlns="http://schemas.microsoft.com/office/spreadsheetml/2009/9/main" objectType="Radio" noThreeD="1"/>
</file>

<file path=xl/ctrlProps/ctrlProp419.xml><?xml version="1.0" encoding="utf-8"?>
<formControlPr xmlns="http://schemas.microsoft.com/office/spreadsheetml/2009/9/main" objectType="Radio" noThreeD="1"/>
</file>

<file path=xl/ctrlProps/ctrlProp42.xml><?xml version="1.0" encoding="utf-8"?>
<formControlPr xmlns="http://schemas.microsoft.com/office/spreadsheetml/2009/9/main" objectType="Radio"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I$141" noThreeD="1"/>
</file>

<file path=xl/ctrlProps/ctrlProp422.xml><?xml version="1.0" encoding="utf-8"?>
<formControlPr xmlns="http://schemas.microsoft.com/office/spreadsheetml/2009/9/main" objectType="Radio" noThreeD="1"/>
</file>

<file path=xl/ctrlProps/ctrlProp423.xml><?xml version="1.0" encoding="utf-8"?>
<formControlPr xmlns="http://schemas.microsoft.com/office/spreadsheetml/2009/9/main" objectType="Radio"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Radio" firstButton="1" fmlaLink="$I$152" noThreeD="1"/>
</file>

<file path=xl/ctrlProps/ctrlProp426.xml><?xml version="1.0" encoding="utf-8"?>
<formControlPr xmlns="http://schemas.microsoft.com/office/spreadsheetml/2009/9/main" objectType="Radio" noThreeD="1"/>
</file>

<file path=xl/ctrlProps/ctrlProp427.xml><?xml version="1.0" encoding="utf-8"?>
<formControlPr xmlns="http://schemas.microsoft.com/office/spreadsheetml/2009/9/main" objectType="Radio"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Radio" firstButton="1" fmlaLink="$I$153" noThreeD="1"/>
</file>

<file path=xl/ctrlProps/ctrlProp43.xml><?xml version="1.0" encoding="utf-8"?>
<formControlPr xmlns="http://schemas.microsoft.com/office/spreadsheetml/2009/9/main" objectType="Radio" noThreeD="1"/>
</file>

<file path=xl/ctrlProps/ctrlProp430.xml><?xml version="1.0" encoding="utf-8"?>
<formControlPr xmlns="http://schemas.microsoft.com/office/spreadsheetml/2009/9/main" objectType="Radio" noThreeD="1"/>
</file>

<file path=xl/ctrlProps/ctrlProp431.xml><?xml version="1.0" encoding="utf-8"?>
<formControlPr xmlns="http://schemas.microsoft.com/office/spreadsheetml/2009/9/main" objectType="Radio"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Radio" firstButton="1" fmlaLink="$I$154" noThreeD="1"/>
</file>

<file path=xl/ctrlProps/ctrlProp434.xml><?xml version="1.0" encoding="utf-8"?>
<formControlPr xmlns="http://schemas.microsoft.com/office/spreadsheetml/2009/9/main" objectType="Radio" noThreeD="1"/>
</file>

<file path=xl/ctrlProps/ctrlProp435.xml><?xml version="1.0" encoding="utf-8"?>
<formControlPr xmlns="http://schemas.microsoft.com/office/spreadsheetml/2009/9/main" objectType="Radio"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Radio" firstButton="1" fmlaLink="$I$155" noThreeD="1"/>
</file>

<file path=xl/ctrlProps/ctrlProp438.xml><?xml version="1.0" encoding="utf-8"?>
<formControlPr xmlns="http://schemas.microsoft.com/office/spreadsheetml/2009/9/main" objectType="Radio" noThreeD="1"/>
</file>

<file path=xl/ctrlProps/ctrlProp439.xml><?xml version="1.0" encoding="utf-8"?>
<formControlPr xmlns="http://schemas.microsoft.com/office/spreadsheetml/2009/9/main" objectType="Radio"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Radio" firstButton="1" fmlaLink="$I$156" noThreeD="1"/>
</file>

<file path=xl/ctrlProps/ctrlProp442.xml><?xml version="1.0" encoding="utf-8"?>
<formControlPr xmlns="http://schemas.microsoft.com/office/spreadsheetml/2009/9/main" objectType="Radio" noThreeD="1"/>
</file>

<file path=xl/ctrlProps/ctrlProp443.xml><?xml version="1.0" encoding="utf-8"?>
<formControlPr xmlns="http://schemas.microsoft.com/office/spreadsheetml/2009/9/main" objectType="Radio"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Radio" firstButton="1" fmlaLink="$I$167" noThreeD="1"/>
</file>

<file path=xl/ctrlProps/ctrlProp446.xml><?xml version="1.0" encoding="utf-8"?>
<formControlPr xmlns="http://schemas.microsoft.com/office/spreadsheetml/2009/9/main" objectType="Radio" noThreeD="1"/>
</file>

<file path=xl/ctrlProps/ctrlProp447.xml><?xml version="1.0" encoding="utf-8"?>
<formControlPr xmlns="http://schemas.microsoft.com/office/spreadsheetml/2009/9/main" objectType="Radio"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Radio" firstButton="1" fmlaLink="$I$168" noThreeD="1"/>
</file>

<file path=xl/ctrlProps/ctrlProp45.xml><?xml version="1.0" encoding="utf-8"?>
<formControlPr xmlns="http://schemas.microsoft.com/office/spreadsheetml/2009/9/main" objectType="Radio" firstButton="1" fmlaLink="$I$23" noThreeD="1"/>
</file>

<file path=xl/ctrlProps/ctrlProp450.xml><?xml version="1.0" encoding="utf-8"?>
<formControlPr xmlns="http://schemas.microsoft.com/office/spreadsheetml/2009/9/main" objectType="Radio" noThreeD="1"/>
</file>

<file path=xl/ctrlProps/ctrlProp451.xml><?xml version="1.0" encoding="utf-8"?>
<formControlPr xmlns="http://schemas.microsoft.com/office/spreadsheetml/2009/9/main" objectType="Radio" noThreeD="1"/>
</file>

<file path=xl/ctrlProps/ctrlProp452.xml><?xml version="1.0" encoding="utf-8"?>
<formControlPr xmlns="http://schemas.microsoft.com/office/spreadsheetml/2009/9/main" objectType="Drop" dropLines="10" dropStyle="combo" dx="26" fmlaLink="$AJ$5" fmlaRange="$AR$25:$AR$58" noThreeD="1" sel="0" val="0"/>
</file>

<file path=xl/ctrlProps/ctrlProp453.xml><?xml version="1.0" encoding="utf-8"?>
<formControlPr xmlns="http://schemas.microsoft.com/office/spreadsheetml/2009/9/main" objectType="Drop" dropLines="10" dropStyle="combo" dx="26" fmlaLink="$AJ$10" fmlaRange="$AR$25:$AR$58" noThreeD="1" sel="0" val="0"/>
</file>

<file path=xl/ctrlProps/ctrlProp454.xml><?xml version="1.0" encoding="utf-8"?>
<formControlPr xmlns="http://schemas.microsoft.com/office/spreadsheetml/2009/9/main" objectType="Drop" dropLines="10" dropStyle="combo" dx="26" fmlaLink="$AJ$15" fmlaRange="$AR$25:$AR$58" noThreeD="1" sel="0" val="0"/>
</file>

<file path=xl/ctrlProps/ctrlProp46.xml><?xml version="1.0" encoding="utf-8"?>
<formControlPr xmlns="http://schemas.microsoft.com/office/spreadsheetml/2009/9/main" objectType="Radio" noThreeD="1"/>
</file>

<file path=xl/ctrlProps/ctrlProp47.xml><?xml version="1.0" encoding="utf-8"?>
<formControlPr xmlns="http://schemas.microsoft.com/office/spreadsheetml/2009/9/main" objectType="Radio"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I$24"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Radio" noThreeD="1"/>
</file>

<file path=xl/ctrlProps/ctrlProp51.xml><?xml version="1.0" encoding="utf-8"?>
<formControlPr xmlns="http://schemas.microsoft.com/office/spreadsheetml/2009/9/main" objectType="Radio"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I$39" noThreeD="1"/>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I$40"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CheckBox" fmlaLink="S22"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I$41"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Radio"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I$42"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I$43" noThreeD="1"/>
</file>

<file path=xl/ctrlProps/ctrlProp7.xml><?xml version="1.0" encoding="utf-8"?>
<formControlPr xmlns="http://schemas.microsoft.com/office/spreadsheetml/2009/9/main" objectType="CheckBox" fmlaLink="T22" lockText="1"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I$44"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I$50"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I$51"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I$52" noThreeD="1"/>
</file>

<file path=xl/ctrlProps/ctrlProp86.xml><?xml version="1.0" encoding="utf-8"?>
<formControlPr xmlns="http://schemas.microsoft.com/office/spreadsheetml/2009/9/main" objectType="Radio"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I$56" noThreeD="1"/>
</file>

<file path=xl/ctrlProps/ctrlProp9.xml><?xml version="1.0" encoding="utf-8"?>
<formControlPr xmlns="http://schemas.microsoft.com/office/spreadsheetml/2009/9/main" objectType="CheckBox" fmlaLink="S21" lockText="1"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I$57"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I$72"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198120</xdr:colOff>
          <xdr:row>16</xdr:row>
          <xdr:rowOff>0</xdr:rowOff>
        </xdr:from>
        <xdr:to>
          <xdr:col>9</xdr:col>
          <xdr:colOff>0</xdr:colOff>
          <xdr:row>17</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779520" y="3581400"/>
              <a:ext cx="992505" cy="228600"/>
              <a:chOff x="3421381" y="3543300"/>
              <a:chExt cx="868685" cy="228600"/>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3421381" y="3564026"/>
                <a:ext cx="495300" cy="20025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3854880" y="3575304"/>
                <a:ext cx="372240"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3444543" y="3543300"/>
                <a:ext cx="845523" cy="2286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19</xdr:row>
          <xdr:rowOff>0</xdr:rowOff>
        </xdr:from>
        <xdr:to>
          <xdr:col>9</xdr:col>
          <xdr:colOff>0</xdr:colOff>
          <xdr:row>19</xdr:row>
          <xdr:rowOff>226771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79520" y="4267200"/>
              <a:ext cx="992505" cy="226771"/>
              <a:chOff x="3421381" y="4229100"/>
              <a:chExt cx="868674" cy="226771"/>
            </a:xfrm>
          </xdr:grpSpPr>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3421381" y="42422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3853891" y="42611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2" name="Group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3445151" y="4229100"/>
                <a:ext cx="844904" cy="226771"/>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18</xdr:row>
          <xdr:rowOff>0</xdr:rowOff>
        </xdr:from>
        <xdr:to>
          <xdr:col>9</xdr:col>
          <xdr:colOff>0</xdr:colOff>
          <xdr:row>18</xdr:row>
          <xdr:rowOff>226771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79520" y="4038600"/>
              <a:ext cx="992505" cy="226771"/>
              <a:chOff x="3421381" y="4000500"/>
              <a:chExt cx="868674" cy="226771"/>
            </a:xfrm>
          </xdr:grpSpPr>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3421381" y="40136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3853891" y="40325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3445151" y="40005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17</xdr:row>
          <xdr:rowOff>0</xdr:rowOff>
        </xdr:from>
        <xdr:to>
          <xdr:col>9</xdr:col>
          <xdr:colOff>0</xdr:colOff>
          <xdr:row>17</xdr:row>
          <xdr:rowOff>226771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79520" y="3810000"/>
              <a:ext cx="992505" cy="226771"/>
              <a:chOff x="3421381" y="3771900"/>
              <a:chExt cx="868674" cy="226771"/>
            </a:xfrm>
          </xdr:grpSpPr>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3421381" y="37850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3853891" y="38039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3445151" y="37719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20</xdr:row>
          <xdr:rowOff>0</xdr:rowOff>
        </xdr:from>
        <xdr:to>
          <xdr:col>9</xdr:col>
          <xdr:colOff>0</xdr:colOff>
          <xdr:row>20</xdr:row>
          <xdr:rowOff>226771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79520" y="4495800"/>
              <a:ext cx="992505" cy="226771"/>
              <a:chOff x="3421381" y="4457700"/>
              <a:chExt cx="868674" cy="226771"/>
            </a:xfrm>
          </xdr:grpSpPr>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3421381" y="44708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3853891" y="44897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1" name="Group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3445151" y="44577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314700" y="10287000"/>
              <a:ext cx="3095625" cy="609600"/>
              <a:chOff x="3314700" y="10287000"/>
              <a:chExt cx="3095625" cy="609600"/>
            </a:xfrm>
          </xdr:grpSpPr>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3314700" y="102870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3314700" y="104870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3314700" y="106965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0</xdr:colOff>
      <xdr:row>37</xdr:row>
      <xdr:rowOff>228600</xdr:rowOff>
    </xdr:from>
    <xdr:to>
      <xdr:col>6</xdr:col>
      <xdr:colOff>91440</xdr:colOff>
      <xdr:row>38</xdr:row>
      <xdr:rowOff>76200</xdr:rowOff>
    </xdr:to>
    <xdr:sp macro="" textlink="">
      <xdr:nvSpPr>
        <xdr:cNvPr id="14662" name="AutoShape 26">
          <a:extLst>
            <a:ext uri="{FF2B5EF4-FFF2-40B4-BE49-F238E27FC236}">
              <a16:creationId xmlns:a16="http://schemas.microsoft.com/office/drawing/2014/main" id="{00000000-0008-0000-0000-000046390000}"/>
            </a:ext>
          </a:extLst>
        </xdr:cNvPr>
        <xdr:cNvSpPr>
          <a:spLocks/>
        </xdr:cNvSpPr>
      </xdr:nvSpPr>
      <xdr:spPr bwMode="auto">
        <a:xfrm>
          <a:off x="2903220" y="12481560"/>
          <a:ext cx="91440" cy="571500"/>
        </a:xfrm>
        <a:prstGeom prst="leftBrace">
          <a:avLst>
            <a:gd name="adj1" fmla="val 38194"/>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7</xdr:col>
          <xdr:colOff>198120</xdr:colOff>
          <xdr:row>21</xdr:row>
          <xdr:rowOff>0</xdr:rowOff>
        </xdr:from>
        <xdr:to>
          <xdr:col>9</xdr:col>
          <xdr:colOff>0</xdr:colOff>
          <xdr:row>21</xdr:row>
          <xdr:rowOff>226771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779520" y="4724400"/>
              <a:ext cx="992505" cy="226771"/>
              <a:chOff x="3421381" y="4686300"/>
              <a:chExt cx="868674" cy="226771"/>
            </a:xfrm>
          </xdr:grpSpPr>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3421381" y="46994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3853891" y="47183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3445151" y="46863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37</xdr:row>
          <xdr:rowOff>388620</xdr:rowOff>
        </xdr:from>
        <xdr:to>
          <xdr:col>14</xdr:col>
          <xdr:colOff>175260</xdr:colOff>
          <xdr:row>38</xdr:row>
          <xdr:rowOff>91440</xdr:rowOff>
        </xdr:to>
        <xdr:grpSp>
          <xdr:nvGrpSpPr>
            <xdr:cNvPr id="14664" name="グループ化 1">
              <a:extLst>
                <a:ext uri="{FF2B5EF4-FFF2-40B4-BE49-F238E27FC236}">
                  <a16:creationId xmlns:a16="http://schemas.microsoft.com/office/drawing/2014/main" id="{00000000-0008-0000-0000-000048390000}"/>
                </a:ext>
              </a:extLst>
            </xdr:cNvPr>
            <xdr:cNvGrpSpPr>
              <a:grpSpLocks/>
            </xdr:cNvGrpSpPr>
          </xdr:nvGrpSpPr>
          <xdr:grpSpPr bwMode="auto">
            <a:xfrm>
              <a:off x="6185535" y="10466070"/>
              <a:ext cx="581025" cy="426720"/>
              <a:chOff x="6210284" y="10696590"/>
              <a:chExt cx="581025" cy="428601"/>
            </a:xfrm>
          </xdr:grpSpPr>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6210284" y="10915641"/>
                <a:ext cx="5810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4362" name="Label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6238876" y="10696590"/>
                <a:ext cx="466725" cy="2095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83820</xdr:rowOff>
    </xdr:from>
    <xdr:to>
      <xdr:col>15</xdr:col>
      <xdr:colOff>205740</xdr:colOff>
      <xdr:row>3</xdr:row>
      <xdr:rowOff>762000</xdr:rowOff>
    </xdr:to>
    <xdr:grpSp>
      <xdr:nvGrpSpPr>
        <xdr:cNvPr id="5955" name="Group 6">
          <a:extLst>
            <a:ext uri="{FF2B5EF4-FFF2-40B4-BE49-F238E27FC236}">
              <a16:creationId xmlns:a16="http://schemas.microsoft.com/office/drawing/2014/main" id="{00000000-0008-0000-0200-000043170000}"/>
            </a:ext>
          </a:extLst>
        </xdr:cNvPr>
        <xdr:cNvGrpSpPr>
          <a:grpSpLocks/>
        </xdr:cNvGrpSpPr>
      </xdr:nvGrpSpPr>
      <xdr:grpSpPr bwMode="auto">
        <a:xfrm>
          <a:off x="7174230" y="541020"/>
          <a:ext cx="3566160" cy="1630680"/>
          <a:chOff x="665" y="49"/>
          <a:chExt cx="376" cy="171"/>
        </a:xfrm>
      </xdr:grpSpPr>
      <xdr:sp macro="" textlink="">
        <xdr:nvSpPr>
          <xdr:cNvPr id="5956" name="AutoShape 3">
            <a:extLst>
              <a:ext uri="{FF2B5EF4-FFF2-40B4-BE49-F238E27FC236}">
                <a16:creationId xmlns:a16="http://schemas.microsoft.com/office/drawing/2014/main" id="{00000000-0008-0000-0200-000044170000}"/>
              </a:ext>
            </a:extLst>
          </xdr:cNvPr>
          <xdr:cNvSpPr>
            <a:spLocks noChangeArrowheads="1"/>
          </xdr:cNvSpPr>
        </xdr:nvSpPr>
        <xdr:spPr bwMode="auto">
          <a:xfrm>
            <a:off x="780"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5957" name="Line 4">
            <a:extLst>
              <a:ext uri="{FF2B5EF4-FFF2-40B4-BE49-F238E27FC236}">
                <a16:creationId xmlns:a16="http://schemas.microsoft.com/office/drawing/2014/main" id="{00000000-0008-0000-0200-000045170000}"/>
              </a:ext>
            </a:extLst>
          </xdr:cNvPr>
          <xdr:cNvSpPr>
            <a:spLocks noChangeShapeType="1"/>
          </xdr:cNvSpPr>
        </xdr:nvSpPr>
        <xdr:spPr bwMode="auto">
          <a:xfrm flipH="1" flipV="1">
            <a:off x="665" y="140"/>
            <a:ext cx="121" cy="0"/>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5125" name="Text Box 5">
            <a:extLst>
              <a:ext uri="{FF2B5EF4-FFF2-40B4-BE49-F238E27FC236}">
                <a16:creationId xmlns:a16="http://schemas.microsoft.com/office/drawing/2014/main" id="{00000000-0008-0000-0200-000005140000}"/>
              </a:ext>
            </a:extLst>
          </xdr:cNvPr>
          <xdr:cNvSpPr txBox="1">
            <a:spLocks noChangeArrowheads="1"/>
          </xdr:cNvSpPr>
        </xdr:nvSpPr>
        <xdr:spPr bwMode="auto">
          <a:xfrm>
            <a:off x="795" y="61"/>
            <a:ext cx="237" cy="154"/>
          </a:xfrm>
          <a:prstGeom prst="rect">
            <a:avLst/>
          </a:prstGeom>
          <a:noFill/>
          <a:ln w="28575">
            <a:no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808080"/>
                </a:solidFill>
                <a:latin typeface="ＭＳ Ｐゴシック"/>
                <a:ea typeface="ＭＳ Ｐゴシック"/>
              </a:rPr>
              <a:t>「</a:t>
            </a:r>
            <a:r>
              <a:rPr lang="ja-JP" altLang="en-US" sz="1100" b="1" i="0" strike="noStrike">
                <a:solidFill>
                  <a:srgbClr val="808080"/>
                </a:solidFill>
                <a:latin typeface="ＭＳ Ｐゴシック"/>
                <a:ea typeface="ＭＳ Ｐゴシック"/>
              </a:rPr>
              <a:t>利用者総数</a:t>
            </a:r>
            <a:r>
              <a:rPr lang="ja-JP" altLang="en-US" sz="1100" b="0" i="0" strike="noStrike">
                <a:solidFill>
                  <a:srgbClr val="808080"/>
                </a:solidFill>
                <a:latin typeface="ＭＳ Ｐゴシック"/>
                <a:ea typeface="ＭＳ Ｐゴシック"/>
              </a:rPr>
              <a:t>」欄には、評価対象サービスを利用している方の数を記入します。</a:t>
            </a:r>
          </a:p>
          <a:p>
            <a:pPr algn="l" rtl="1">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世帯数を記入するサービス種別があります。</a:t>
            </a:r>
          </a:p>
          <a:p>
            <a:pPr algn="l" rtl="1">
              <a:lnSpc>
                <a:spcPts val="1300"/>
              </a:lnSpc>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819400"/>
              <a:ext cx="8020050" cy="476250"/>
              <a:chOff x="228600" y="2790830"/>
              <a:chExt cx="8001000" cy="476251"/>
            </a:xfrm>
          </xdr:grpSpPr>
          <xdr:sp macro="" textlink="">
            <xdr:nvSpPr>
              <xdr:cNvPr id="21505" name="Group Box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228600" y="279083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7448550" y="2990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733425" y="2990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08" name="Option Button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285750" y="2990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3295650"/>
              <a:ext cx="8020050" cy="476250"/>
              <a:chOff x="228600" y="3267081"/>
              <a:chExt cx="8001000" cy="476251"/>
            </a:xfrm>
          </xdr:grpSpPr>
          <xdr:sp macro="" textlink="">
            <xdr:nvSpPr>
              <xdr:cNvPr id="21509" name="Group Box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228600" y="32670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0" name="Option Button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7448550" y="3467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1" name="Option Button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733425" y="3467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0300-000008540000}"/>
                  </a:ext>
                </a:extLst>
              </xdr:cNvPr>
              <xdr:cNvSpPr/>
            </xdr:nvSpPr>
            <xdr:spPr bwMode="auto">
              <a:xfrm>
                <a:off x="285750" y="3467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5</xdr:col>
          <xdr:colOff>800100</xdr:colOff>
          <xdr:row>17</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4591050"/>
              <a:ext cx="8020050" cy="476250"/>
              <a:chOff x="228600" y="4562483"/>
              <a:chExt cx="8001000" cy="476251"/>
            </a:xfrm>
          </xdr:grpSpPr>
          <xdr:sp macro="" textlink="">
            <xdr:nvSpPr>
              <xdr:cNvPr id="21513" name="Group Box 9" hidden="1">
                <a:extLst>
                  <a:ext uri="{63B3BB69-23CF-44E3-9099-C40C66FF867C}">
                    <a14:compatExt spid="_x0000_s21513"/>
                  </a:ext>
                  <a:ext uri="{FF2B5EF4-FFF2-40B4-BE49-F238E27FC236}">
                    <a16:creationId xmlns:a16="http://schemas.microsoft.com/office/drawing/2014/main" id="{00000000-0008-0000-0300-000009540000}"/>
                  </a:ext>
                </a:extLst>
              </xdr:cNvPr>
              <xdr:cNvSpPr/>
            </xdr:nvSpPr>
            <xdr:spPr bwMode="auto">
              <a:xfrm>
                <a:off x="228600" y="456248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4" name="Option Button 10" hidden="1">
                <a:extLst>
                  <a:ext uri="{63B3BB69-23CF-44E3-9099-C40C66FF867C}">
                    <a14:compatExt spid="_x0000_s21514"/>
                  </a:ext>
                  <a:ext uri="{FF2B5EF4-FFF2-40B4-BE49-F238E27FC236}">
                    <a16:creationId xmlns:a16="http://schemas.microsoft.com/office/drawing/2014/main" id="{00000000-0008-0000-0300-00000A540000}"/>
                  </a:ext>
                </a:extLst>
              </xdr:cNvPr>
              <xdr:cNvSpPr/>
            </xdr:nvSpPr>
            <xdr:spPr bwMode="auto">
              <a:xfrm>
                <a:off x="7448550" y="47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5" name="Option Button 11" hidden="1">
                <a:extLst>
                  <a:ext uri="{63B3BB69-23CF-44E3-9099-C40C66FF867C}">
                    <a14:compatExt spid="_x0000_s21515"/>
                  </a:ext>
                  <a:ext uri="{FF2B5EF4-FFF2-40B4-BE49-F238E27FC236}">
                    <a16:creationId xmlns:a16="http://schemas.microsoft.com/office/drawing/2014/main" id="{00000000-0008-0000-0300-00000B540000}"/>
                  </a:ext>
                </a:extLst>
              </xdr:cNvPr>
              <xdr:cNvSpPr/>
            </xdr:nvSpPr>
            <xdr:spPr bwMode="auto">
              <a:xfrm>
                <a:off x="733425" y="47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6" name="Option Button 12" hidden="1">
                <a:extLst>
                  <a:ext uri="{63B3BB69-23CF-44E3-9099-C40C66FF867C}">
                    <a14:compatExt spid="_x0000_s21516"/>
                  </a:ext>
                  <a:ext uri="{FF2B5EF4-FFF2-40B4-BE49-F238E27FC236}">
                    <a16:creationId xmlns:a16="http://schemas.microsoft.com/office/drawing/2014/main" id="{00000000-0008-0000-0300-00000C540000}"/>
                  </a:ext>
                </a:extLst>
              </xdr:cNvPr>
              <xdr:cNvSpPr/>
            </xdr:nvSpPr>
            <xdr:spPr bwMode="auto">
              <a:xfrm>
                <a:off x="285750" y="47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5</xdr:col>
          <xdr:colOff>800100</xdr:colOff>
          <xdr:row>18</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5067300"/>
              <a:ext cx="8020050" cy="476250"/>
              <a:chOff x="228600" y="5038734"/>
              <a:chExt cx="8001000" cy="476251"/>
            </a:xfrm>
          </xdr:grpSpPr>
          <xdr:sp macro="" textlink="">
            <xdr:nvSpPr>
              <xdr:cNvPr id="21517" name="Group Box 13" hidden="1">
                <a:extLst>
                  <a:ext uri="{63B3BB69-23CF-44E3-9099-C40C66FF867C}">
                    <a14:compatExt spid="_x0000_s21517"/>
                  </a:ext>
                  <a:ext uri="{FF2B5EF4-FFF2-40B4-BE49-F238E27FC236}">
                    <a16:creationId xmlns:a16="http://schemas.microsoft.com/office/drawing/2014/main" id="{00000000-0008-0000-0300-00000D540000}"/>
                  </a:ext>
                </a:extLst>
              </xdr:cNvPr>
              <xdr:cNvSpPr/>
            </xdr:nvSpPr>
            <xdr:spPr bwMode="auto">
              <a:xfrm>
                <a:off x="228600" y="503873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8" name="Option Button 14" hidden="1">
                <a:extLst>
                  <a:ext uri="{63B3BB69-23CF-44E3-9099-C40C66FF867C}">
                    <a14:compatExt spid="_x0000_s21518"/>
                  </a:ext>
                  <a:ext uri="{FF2B5EF4-FFF2-40B4-BE49-F238E27FC236}">
                    <a16:creationId xmlns:a16="http://schemas.microsoft.com/office/drawing/2014/main" id="{00000000-0008-0000-0300-00000E540000}"/>
                  </a:ext>
                </a:extLst>
              </xdr:cNvPr>
              <xdr:cNvSpPr/>
            </xdr:nvSpPr>
            <xdr:spPr bwMode="auto">
              <a:xfrm>
                <a:off x="7448550" y="52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9" name="Option Button 15" hidden="1">
                <a:extLst>
                  <a:ext uri="{63B3BB69-23CF-44E3-9099-C40C66FF867C}">
                    <a14:compatExt spid="_x0000_s21519"/>
                  </a:ext>
                  <a:ext uri="{FF2B5EF4-FFF2-40B4-BE49-F238E27FC236}">
                    <a16:creationId xmlns:a16="http://schemas.microsoft.com/office/drawing/2014/main" id="{00000000-0008-0000-0300-00000F540000}"/>
                  </a:ext>
                </a:extLst>
              </xdr:cNvPr>
              <xdr:cNvSpPr/>
            </xdr:nvSpPr>
            <xdr:spPr bwMode="auto">
              <a:xfrm>
                <a:off x="733425" y="52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0" name="Option Button 16" hidden="1">
                <a:extLst>
                  <a:ext uri="{63B3BB69-23CF-44E3-9099-C40C66FF867C}">
                    <a14:compatExt spid="_x0000_s21520"/>
                  </a:ext>
                  <a:ext uri="{FF2B5EF4-FFF2-40B4-BE49-F238E27FC236}">
                    <a16:creationId xmlns:a16="http://schemas.microsoft.com/office/drawing/2014/main" id="{00000000-0008-0000-0300-000010540000}"/>
                  </a:ext>
                </a:extLst>
              </xdr:cNvPr>
              <xdr:cNvSpPr/>
            </xdr:nvSpPr>
            <xdr:spPr bwMode="auto">
              <a:xfrm>
                <a:off x="285750" y="52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5</xdr:col>
          <xdr:colOff>800100</xdr:colOff>
          <xdr:row>22</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6362700"/>
              <a:ext cx="8020050" cy="476250"/>
              <a:chOff x="228600" y="6334136"/>
              <a:chExt cx="8001000" cy="476251"/>
            </a:xfrm>
          </xdr:grpSpPr>
          <xdr:sp macro="" textlink="">
            <xdr:nvSpPr>
              <xdr:cNvPr id="21521" name="Group Box 17"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228600" y="633413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2" name="Option Button 18"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7448550" y="6534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3" name="Option Button 19" hidden="1">
                <a:extLst>
                  <a:ext uri="{63B3BB69-23CF-44E3-9099-C40C66FF867C}">
                    <a14:compatExt spid="_x0000_s21523"/>
                  </a:ext>
                  <a:ext uri="{FF2B5EF4-FFF2-40B4-BE49-F238E27FC236}">
                    <a16:creationId xmlns:a16="http://schemas.microsoft.com/office/drawing/2014/main" id="{00000000-0008-0000-0300-000013540000}"/>
                  </a:ext>
                </a:extLst>
              </xdr:cNvPr>
              <xdr:cNvSpPr/>
            </xdr:nvSpPr>
            <xdr:spPr bwMode="auto">
              <a:xfrm>
                <a:off x="733425" y="6534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4" name="Option Button 20" hidden="1">
                <a:extLst>
                  <a:ext uri="{63B3BB69-23CF-44E3-9099-C40C66FF867C}">
                    <a14:compatExt spid="_x0000_s21524"/>
                  </a:ext>
                  <a:ext uri="{FF2B5EF4-FFF2-40B4-BE49-F238E27FC236}">
                    <a16:creationId xmlns:a16="http://schemas.microsoft.com/office/drawing/2014/main" id="{00000000-0008-0000-0300-000014540000}"/>
                  </a:ext>
                </a:extLst>
              </xdr:cNvPr>
              <xdr:cNvSpPr/>
            </xdr:nvSpPr>
            <xdr:spPr bwMode="auto">
              <a:xfrm>
                <a:off x="285750" y="6534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5</xdr:col>
          <xdr:colOff>800100</xdr:colOff>
          <xdr:row>23</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6838950"/>
              <a:ext cx="8020050" cy="476250"/>
              <a:chOff x="228600" y="6810387"/>
              <a:chExt cx="8001000" cy="476251"/>
            </a:xfrm>
          </xdr:grpSpPr>
          <xdr:sp macro="" textlink="">
            <xdr:nvSpPr>
              <xdr:cNvPr id="21525" name="Group Box 21" hidden="1">
                <a:extLst>
                  <a:ext uri="{63B3BB69-23CF-44E3-9099-C40C66FF867C}">
                    <a14:compatExt spid="_x0000_s21525"/>
                  </a:ext>
                  <a:ext uri="{FF2B5EF4-FFF2-40B4-BE49-F238E27FC236}">
                    <a16:creationId xmlns:a16="http://schemas.microsoft.com/office/drawing/2014/main" id="{00000000-0008-0000-0300-000015540000}"/>
                  </a:ext>
                </a:extLst>
              </xdr:cNvPr>
              <xdr:cNvSpPr/>
            </xdr:nvSpPr>
            <xdr:spPr bwMode="auto">
              <a:xfrm>
                <a:off x="228600" y="681038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6" name="Option Button 22" hidden="1">
                <a:extLst>
                  <a:ext uri="{63B3BB69-23CF-44E3-9099-C40C66FF867C}">
                    <a14:compatExt spid="_x0000_s21526"/>
                  </a:ext>
                  <a:ext uri="{FF2B5EF4-FFF2-40B4-BE49-F238E27FC236}">
                    <a16:creationId xmlns:a16="http://schemas.microsoft.com/office/drawing/2014/main" id="{00000000-0008-0000-0300-000016540000}"/>
                  </a:ext>
                </a:extLst>
              </xdr:cNvPr>
              <xdr:cNvSpPr/>
            </xdr:nvSpPr>
            <xdr:spPr bwMode="auto">
              <a:xfrm>
                <a:off x="7448550" y="7010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7" name="Option Button 23" hidden="1">
                <a:extLst>
                  <a:ext uri="{63B3BB69-23CF-44E3-9099-C40C66FF867C}">
                    <a14:compatExt spid="_x0000_s21527"/>
                  </a:ext>
                  <a:ext uri="{FF2B5EF4-FFF2-40B4-BE49-F238E27FC236}">
                    <a16:creationId xmlns:a16="http://schemas.microsoft.com/office/drawing/2014/main" id="{00000000-0008-0000-0300-000017540000}"/>
                  </a:ext>
                </a:extLst>
              </xdr:cNvPr>
              <xdr:cNvSpPr/>
            </xdr:nvSpPr>
            <xdr:spPr bwMode="auto">
              <a:xfrm>
                <a:off x="733425" y="7010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8" name="Option Button 24" hidden="1">
                <a:extLst>
                  <a:ext uri="{63B3BB69-23CF-44E3-9099-C40C66FF867C}">
                    <a14:compatExt spid="_x0000_s21528"/>
                  </a:ext>
                  <a:ext uri="{FF2B5EF4-FFF2-40B4-BE49-F238E27FC236}">
                    <a16:creationId xmlns:a16="http://schemas.microsoft.com/office/drawing/2014/main" id="{00000000-0008-0000-0300-000018540000}"/>
                  </a:ext>
                </a:extLst>
              </xdr:cNvPr>
              <xdr:cNvSpPr/>
            </xdr:nvSpPr>
            <xdr:spPr bwMode="auto">
              <a:xfrm>
                <a:off x="285750" y="7010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5</xdr:col>
          <xdr:colOff>800100</xdr:colOff>
          <xdr:row>24</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7315200"/>
              <a:ext cx="8020050" cy="476250"/>
              <a:chOff x="228600" y="7286638"/>
              <a:chExt cx="8001000" cy="476251"/>
            </a:xfrm>
          </xdr:grpSpPr>
          <xdr:sp macro="" textlink="">
            <xdr:nvSpPr>
              <xdr:cNvPr id="21529" name="Group Box 25" hidden="1">
                <a:extLst>
                  <a:ext uri="{63B3BB69-23CF-44E3-9099-C40C66FF867C}">
                    <a14:compatExt spid="_x0000_s21529"/>
                  </a:ext>
                  <a:ext uri="{FF2B5EF4-FFF2-40B4-BE49-F238E27FC236}">
                    <a16:creationId xmlns:a16="http://schemas.microsoft.com/office/drawing/2014/main" id="{00000000-0008-0000-0300-000019540000}"/>
                  </a:ext>
                </a:extLst>
              </xdr:cNvPr>
              <xdr:cNvSpPr/>
            </xdr:nvSpPr>
            <xdr:spPr bwMode="auto">
              <a:xfrm>
                <a:off x="228600" y="728663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0" name="Option Button 26" hidden="1">
                <a:extLst>
                  <a:ext uri="{63B3BB69-23CF-44E3-9099-C40C66FF867C}">
                    <a14:compatExt spid="_x0000_s21530"/>
                  </a:ext>
                  <a:ext uri="{FF2B5EF4-FFF2-40B4-BE49-F238E27FC236}">
                    <a16:creationId xmlns:a16="http://schemas.microsoft.com/office/drawing/2014/main" id="{00000000-0008-0000-0300-00001A540000}"/>
                  </a:ext>
                </a:extLst>
              </xdr:cNvPr>
              <xdr:cNvSpPr/>
            </xdr:nvSpPr>
            <xdr:spPr bwMode="auto">
              <a:xfrm>
                <a:off x="7448550" y="74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1" name="Option Button 27" hidden="1">
                <a:extLst>
                  <a:ext uri="{63B3BB69-23CF-44E3-9099-C40C66FF867C}">
                    <a14:compatExt spid="_x0000_s21531"/>
                  </a:ext>
                  <a:ext uri="{FF2B5EF4-FFF2-40B4-BE49-F238E27FC236}">
                    <a16:creationId xmlns:a16="http://schemas.microsoft.com/office/drawing/2014/main" id="{00000000-0008-0000-0300-00001B540000}"/>
                  </a:ext>
                </a:extLst>
              </xdr:cNvPr>
              <xdr:cNvSpPr/>
            </xdr:nvSpPr>
            <xdr:spPr bwMode="auto">
              <a:xfrm>
                <a:off x="733425" y="74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2" name="Option Button 28" hidden="1">
                <a:extLst>
                  <a:ext uri="{63B3BB69-23CF-44E3-9099-C40C66FF867C}">
                    <a14:compatExt spid="_x0000_s21532"/>
                  </a:ext>
                  <a:ext uri="{FF2B5EF4-FFF2-40B4-BE49-F238E27FC236}">
                    <a16:creationId xmlns:a16="http://schemas.microsoft.com/office/drawing/2014/main" id="{00000000-0008-0000-0300-00001C540000}"/>
                  </a:ext>
                </a:extLst>
              </xdr:cNvPr>
              <xdr:cNvSpPr/>
            </xdr:nvSpPr>
            <xdr:spPr bwMode="auto">
              <a:xfrm>
                <a:off x="285750" y="74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0</xdr:rowOff>
        </xdr:from>
        <xdr:to>
          <xdr:col>5</xdr:col>
          <xdr:colOff>800100</xdr:colOff>
          <xdr:row>39</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3354050"/>
              <a:ext cx="8020050" cy="476250"/>
              <a:chOff x="228600" y="13306448"/>
              <a:chExt cx="8001000" cy="476251"/>
            </a:xfrm>
          </xdr:grpSpPr>
          <xdr:sp macro="" textlink="">
            <xdr:nvSpPr>
              <xdr:cNvPr id="21533" name="Group Box 29" hidden="1">
                <a:extLst>
                  <a:ext uri="{63B3BB69-23CF-44E3-9099-C40C66FF867C}">
                    <a14:compatExt spid="_x0000_s21533"/>
                  </a:ext>
                  <a:ext uri="{FF2B5EF4-FFF2-40B4-BE49-F238E27FC236}">
                    <a16:creationId xmlns:a16="http://schemas.microsoft.com/office/drawing/2014/main" id="{00000000-0008-0000-0300-00001D540000}"/>
                  </a:ext>
                </a:extLst>
              </xdr:cNvPr>
              <xdr:cNvSpPr/>
            </xdr:nvSpPr>
            <xdr:spPr bwMode="auto">
              <a:xfrm>
                <a:off x="228600" y="1330644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4" name="Option Button 30" hidden="1">
                <a:extLst>
                  <a:ext uri="{63B3BB69-23CF-44E3-9099-C40C66FF867C}">
                    <a14:compatExt spid="_x0000_s21534"/>
                  </a:ext>
                  <a:ext uri="{FF2B5EF4-FFF2-40B4-BE49-F238E27FC236}">
                    <a16:creationId xmlns:a16="http://schemas.microsoft.com/office/drawing/2014/main" id="{00000000-0008-0000-0300-00001E540000}"/>
                  </a:ext>
                </a:extLst>
              </xdr:cNvPr>
              <xdr:cNvSpPr/>
            </xdr:nvSpPr>
            <xdr:spPr bwMode="auto">
              <a:xfrm>
                <a:off x="7448550" y="13506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5" name="Option Button 31" hidden="1">
                <a:extLst>
                  <a:ext uri="{63B3BB69-23CF-44E3-9099-C40C66FF867C}">
                    <a14:compatExt spid="_x0000_s21535"/>
                  </a:ext>
                  <a:ext uri="{FF2B5EF4-FFF2-40B4-BE49-F238E27FC236}">
                    <a16:creationId xmlns:a16="http://schemas.microsoft.com/office/drawing/2014/main" id="{00000000-0008-0000-0300-00001F540000}"/>
                  </a:ext>
                </a:extLst>
              </xdr:cNvPr>
              <xdr:cNvSpPr/>
            </xdr:nvSpPr>
            <xdr:spPr bwMode="auto">
              <a:xfrm>
                <a:off x="733425" y="13506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6" name="Option Button 32" hidden="1">
                <a:extLst>
                  <a:ext uri="{63B3BB69-23CF-44E3-9099-C40C66FF867C}">
                    <a14:compatExt spid="_x0000_s21536"/>
                  </a:ext>
                  <a:ext uri="{FF2B5EF4-FFF2-40B4-BE49-F238E27FC236}">
                    <a16:creationId xmlns:a16="http://schemas.microsoft.com/office/drawing/2014/main" id="{00000000-0008-0000-0300-000020540000}"/>
                  </a:ext>
                </a:extLst>
              </xdr:cNvPr>
              <xdr:cNvSpPr/>
            </xdr:nvSpPr>
            <xdr:spPr bwMode="auto">
              <a:xfrm>
                <a:off x="285750" y="13506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0</xdr:rowOff>
        </xdr:from>
        <xdr:to>
          <xdr:col>5</xdr:col>
          <xdr:colOff>800100</xdr:colOff>
          <xdr:row>40</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3830300"/>
              <a:ext cx="8020050" cy="476250"/>
              <a:chOff x="228600" y="13782699"/>
              <a:chExt cx="8001000" cy="476251"/>
            </a:xfrm>
          </xdr:grpSpPr>
          <xdr:sp macro="" textlink="">
            <xdr:nvSpPr>
              <xdr:cNvPr id="21537" name="Group Box 33" hidden="1">
                <a:extLst>
                  <a:ext uri="{63B3BB69-23CF-44E3-9099-C40C66FF867C}">
                    <a14:compatExt spid="_x0000_s21537"/>
                  </a:ext>
                  <a:ext uri="{FF2B5EF4-FFF2-40B4-BE49-F238E27FC236}">
                    <a16:creationId xmlns:a16="http://schemas.microsoft.com/office/drawing/2014/main" id="{00000000-0008-0000-0300-000021540000}"/>
                  </a:ext>
                </a:extLst>
              </xdr:cNvPr>
              <xdr:cNvSpPr/>
            </xdr:nvSpPr>
            <xdr:spPr bwMode="auto">
              <a:xfrm>
                <a:off x="228600" y="1378269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8" name="Option Button 34" hidden="1">
                <a:extLst>
                  <a:ext uri="{63B3BB69-23CF-44E3-9099-C40C66FF867C}">
                    <a14:compatExt spid="_x0000_s21538"/>
                  </a:ext>
                  <a:ext uri="{FF2B5EF4-FFF2-40B4-BE49-F238E27FC236}">
                    <a16:creationId xmlns:a16="http://schemas.microsoft.com/office/drawing/2014/main" id="{00000000-0008-0000-0300-000022540000}"/>
                  </a:ext>
                </a:extLst>
              </xdr:cNvPr>
              <xdr:cNvSpPr/>
            </xdr:nvSpPr>
            <xdr:spPr bwMode="auto">
              <a:xfrm>
                <a:off x="7448550" y="13982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9" name="Option Button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733425" y="13982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0" name="Option Button 36" hidden="1">
                <a:extLst>
                  <a:ext uri="{63B3BB69-23CF-44E3-9099-C40C66FF867C}">
                    <a14:compatExt spid="_x0000_s21540"/>
                  </a:ext>
                  <a:ext uri="{FF2B5EF4-FFF2-40B4-BE49-F238E27FC236}">
                    <a16:creationId xmlns:a16="http://schemas.microsoft.com/office/drawing/2014/main" id="{00000000-0008-0000-0300-000024540000}"/>
                  </a:ext>
                </a:extLst>
              </xdr:cNvPr>
              <xdr:cNvSpPr/>
            </xdr:nvSpPr>
            <xdr:spPr bwMode="auto">
              <a:xfrm>
                <a:off x="285750" y="13982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0</xdr:rowOff>
        </xdr:from>
        <xdr:to>
          <xdr:col>5</xdr:col>
          <xdr:colOff>800100</xdr:colOff>
          <xdr:row>41</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4306550"/>
              <a:ext cx="8020050" cy="476250"/>
              <a:chOff x="228600" y="14258950"/>
              <a:chExt cx="8001000" cy="476251"/>
            </a:xfrm>
          </xdr:grpSpPr>
          <xdr:sp macro="" textlink="">
            <xdr:nvSpPr>
              <xdr:cNvPr id="21541" name="Group Box 37" hidden="1">
                <a:extLst>
                  <a:ext uri="{63B3BB69-23CF-44E3-9099-C40C66FF867C}">
                    <a14:compatExt spid="_x0000_s21541"/>
                  </a:ext>
                  <a:ext uri="{FF2B5EF4-FFF2-40B4-BE49-F238E27FC236}">
                    <a16:creationId xmlns:a16="http://schemas.microsoft.com/office/drawing/2014/main" id="{00000000-0008-0000-0300-000025540000}"/>
                  </a:ext>
                </a:extLst>
              </xdr:cNvPr>
              <xdr:cNvSpPr/>
            </xdr:nvSpPr>
            <xdr:spPr bwMode="auto">
              <a:xfrm>
                <a:off x="228600" y="1425895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2" name="Option Button 38" hidden="1">
                <a:extLst>
                  <a:ext uri="{63B3BB69-23CF-44E3-9099-C40C66FF867C}">
                    <a14:compatExt spid="_x0000_s21542"/>
                  </a:ext>
                  <a:ext uri="{FF2B5EF4-FFF2-40B4-BE49-F238E27FC236}">
                    <a16:creationId xmlns:a16="http://schemas.microsoft.com/office/drawing/2014/main" id="{00000000-0008-0000-0300-000026540000}"/>
                  </a:ext>
                </a:extLst>
              </xdr:cNvPr>
              <xdr:cNvSpPr/>
            </xdr:nvSpPr>
            <xdr:spPr bwMode="auto">
              <a:xfrm>
                <a:off x="7448550" y="14458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3" name="Option Button 39" hidden="1">
                <a:extLst>
                  <a:ext uri="{63B3BB69-23CF-44E3-9099-C40C66FF867C}">
                    <a14:compatExt spid="_x0000_s21543"/>
                  </a:ext>
                  <a:ext uri="{FF2B5EF4-FFF2-40B4-BE49-F238E27FC236}">
                    <a16:creationId xmlns:a16="http://schemas.microsoft.com/office/drawing/2014/main" id="{00000000-0008-0000-0300-000027540000}"/>
                  </a:ext>
                </a:extLst>
              </xdr:cNvPr>
              <xdr:cNvSpPr/>
            </xdr:nvSpPr>
            <xdr:spPr bwMode="auto">
              <a:xfrm>
                <a:off x="733425" y="14458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4" name="Option Button 40" hidden="1">
                <a:extLst>
                  <a:ext uri="{63B3BB69-23CF-44E3-9099-C40C66FF867C}">
                    <a14:compatExt spid="_x0000_s21544"/>
                  </a:ext>
                  <a:ext uri="{FF2B5EF4-FFF2-40B4-BE49-F238E27FC236}">
                    <a16:creationId xmlns:a16="http://schemas.microsoft.com/office/drawing/2014/main" id="{00000000-0008-0000-0300-000028540000}"/>
                  </a:ext>
                </a:extLst>
              </xdr:cNvPr>
              <xdr:cNvSpPr/>
            </xdr:nvSpPr>
            <xdr:spPr bwMode="auto">
              <a:xfrm>
                <a:off x="285750" y="14458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41</xdr:row>
          <xdr:rowOff>0</xdr:rowOff>
        </xdr:from>
        <xdr:to>
          <xdr:col>5</xdr:col>
          <xdr:colOff>800100</xdr:colOff>
          <xdr:row>42</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4782800"/>
              <a:ext cx="8020050" cy="476250"/>
              <a:chOff x="228600" y="14735201"/>
              <a:chExt cx="8001000" cy="476251"/>
            </a:xfrm>
          </xdr:grpSpPr>
          <xdr:sp macro="" textlink="">
            <xdr:nvSpPr>
              <xdr:cNvPr id="21545" name="Group Box 41" hidden="1">
                <a:extLst>
                  <a:ext uri="{63B3BB69-23CF-44E3-9099-C40C66FF867C}">
                    <a14:compatExt spid="_x0000_s21545"/>
                  </a:ext>
                  <a:ext uri="{FF2B5EF4-FFF2-40B4-BE49-F238E27FC236}">
                    <a16:creationId xmlns:a16="http://schemas.microsoft.com/office/drawing/2014/main" id="{00000000-0008-0000-0300-000029540000}"/>
                  </a:ext>
                </a:extLst>
              </xdr:cNvPr>
              <xdr:cNvSpPr/>
            </xdr:nvSpPr>
            <xdr:spPr bwMode="auto">
              <a:xfrm>
                <a:off x="228600" y="1473520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6" name="Option Button 42" hidden="1">
                <a:extLst>
                  <a:ext uri="{63B3BB69-23CF-44E3-9099-C40C66FF867C}">
                    <a14:compatExt spid="_x0000_s21546"/>
                  </a:ext>
                  <a:ext uri="{FF2B5EF4-FFF2-40B4-BE49-F238E27FC236}">
                    <a16:creationId xmlns:a16="http://schemas.microsoft.com/office/drawing/2014/main" id="{00000000-0008-0000-0300-00002A540000}"/>
                  </a:ext>
                </a:extLst>
              </xdr:cNvPr>
              <xdr:cNvSpPr/>
            </xdr:nvSpPr>
            <xdr:spPr bwMode="auto">
              <a:xfrm>
                <a:off x="7448550" y="149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7" name="Option Button 43" hidden="1">
                <a:extLst>
                  <a:ext uri="{63B3BB69-23CF-44E3-9099-C40C66FF867C}">
                    <a14:compatExt spid="_x0000_s21547"/>
                  </a:ext>
                  <a:ext uri="{FF2B5EF4-FFF2-40B4-BE49-F238E27FC236}">
                    <a16:creationId xmlns:a16="http://schemas.microsoft.com/office/drawing/2014/main" id="{00000000-0008-0000-0300-00002B540000}"/>
                  </a:ext>
                </a:extLst>
              </xdr:cNvPr>
              <xdr:cNvSpPr/>
            </xdr:nvSpPr>
            <xdr:spPr bwMode="auto">
              <a:xfrm>
                <a:off x="733425" y="149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8" name="Option Button 44" hidden="1">
                <a:extLst>
                  <a:ext uri="{63B3BB69-23CF-44E3-9099-C40C66FF867C}">
                    <a14:compatExt spid="_x0000_s21548"/>
                  </a:ext>
                  <a:ext uri="{FF2B5EF4-FFF2-40B4-BE49-F238E27FC236}">
                    <a16:creationId xmlns:a16="http://schemas.microsoft.com/office/drawing/2014/main" id="{00000000-0008-0000-0300-00002C540000}"/>
                  </a:ext>
                </a:extLst>
              </xdr:cNvPr>
              <xdr:cNvSpPr/>
            </xdr:nvSpPr>
            <xdr:spPr bwMode="auto">
              <a:xfrm>
                <a:off x="285750" y="149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0</xdr:rowOff>
        </xdr:from>
        <xdr:to>
          <xdr:col>5</xdr:col>
          <xdr:colOff>800100</xdr:colOff>
          <xdr:row>43</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5259050"/>
              <a:ext cx="8020050" cy="476250"/>
              <a:chOff x="228600" y="15211451"/>
              <a:chExt cx="8001000" cy="476251"/>
            </a:xfrm>
          </xdr:grpSpPr>
          <xdr:sp macro="" textlink="">
            <xdr:nvSpPr>
              <xdr:cNvPr id="21549" name="Group Box 45" hidden="1">
                <a:extLst>
                  <a:ext uri="{63B3BB69-23CF-44E3-9099-C40C66FF867C}">
                    <a14:compatExt spid="_x0000_s21549"/>
                  </a:ext>
                  <a:ext uri="{FF2B5EF4-FFF2-40B4-BE49-F238E27FC236}">
                    <a16:creationId xmlns:a16="http://schemas.microsoft.com/office/drawing/2014/main" id="{00000000-0008-0000-0300-00002D540000}"/>
                  </a:ext>
                </a:extLst>
              </xdr:cNvPr>
              <xdr:cNvSpPr/>
            </xdr:nvSpPr>
            <xdr:spPr bwMode="auto">
              <a:xfrm>
                <a:off x="228600" y="1521145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0" name="Option Button 46" hidden="1">
                <a:extLst>
                  <a:ext uri="{63B3BB69-23CF-44E3-9099-C40C66FF867C}">
                    <a14:compatExt spid="_x0000_s21550"/>
                  </a:ext>
                  <a:ext uri="{FF2B5EF4-FFF2-40B4-BE49-F238E27FC236}">
                    <a16:creationId xmlns:a16="http://schemas.microsoft.com/office/drawing/2014/main" id="{00000000-0008-0000-0300-00002E540000}"/>
                  </a:ext>
                </a:extLst>
              </xdr:cNvPr>
              <xdr:cNvSpPr/>
            </xdr:nvSpPr>
            <xdr:spPr bwMode="auto">
              <a:xfrm>
                <a:off x="7448550" y="154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1" name="Option Button 47" hidden="1">
                <a:extLst>
                  <a:ext uri="{63B3BB69-23CF-44E3-9099-C40C66FF867C}">
                    <a14:compatExt spid="_x0000_s21551"/>
                  </a:ext>
                  <a:ext uri="{FF2B5EF4-FFF2-40B4-BE49-F238E27FC236}">
                    <a16:creationId xmlns:a16="http://schemas.microsoft.com/office/drawing/2014/main" id="{00000000-0008-0000-0300-00002F540000}"/>
                  </a:ext>
                </a:extLst>
              </xdr:cNvPr>
              <xdr:cNvSpPr/>
            </xdr:nvSpPr>
            <xdr:spPr bwMode="auto">
              <a:xfrm>
                <a:off x="733425" y="154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2" name="Option Button 48" hidden="1">
                <a:extLst>
                  <a:ext uri="{63B3BB69-23CF-44E3-9099-C40C66FF867C}">
                    <a14:compatExt spid="_x0000_s21552"/>
                  </a:ext>
                  <a:ext uri="{FF2B5EF4-FFF2-40B4-BE49-F238E27FC236}">
                    <a16:creationId xmlns:a16="http://schemas.microsoft.com/office/drawing/2014/main" id="{00000000-0008-0000-0300-000030540000}"/>
                  </a:ext>
                </a:extLst>
              </xdr:cNvPr>
              <xdr:cNvSpPr/>
            </xdr:nvSpPr>
            <xdr:spPr bwMode="auto">
              <a:xfrm>
                <a:off x="285750" y="154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0</xdr:rowOff>
        </xdr:from>
        <xdr:to>
          <xdr:col>5</xdr:col>
          <xdr:colOff>800100</xdr:colOff>
          <xdr:row>44</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5735300"/>
              <a:ext cx="8020050" cy="476250"/>
              <a:chOff x="228600" y="15687702"/>
              <a:chExt cx="8001000" cy="476251"/>
            </a:xfrm>
          </xdr:grpSpPr>
          <xdr:sp macro="" textlink="">
            <xdr:nvSpPr>
              <xdr:cNvPr id="21553" name="Group Box 49" hidden="1">
                <a:extLst>
                  <a:ext uri="{63B3BB69-23CF-44E3-9099-C40C66FF867C}">
                    <a14:compatExt spid="_x0000_s21553"/>
                  </a:ext>
                  <a:ext uri="{FF2B5EF4-FFF2-40B4-BE49-F238E27FC236}">
                    <a16:creationId xmlns:a16="http://schemas.microsoft.com/office/drawing/2014/main" id="{00000000-0008-0000-0300-000031540000}"/>
                  </a:ext>
                </a:extLst>
              </xdr:cNvPr>
              <xdr:cNvSpPr/>
            </xdr:nvSpPr>
            <xdr:spPr bwMode="auto">
              <a:xfrm>
                <a:off x="228600" y="1568770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4" name="Option Button 50" hidden="1">
                <a:extLst>
                  <a:ext uri="{63B3BB69-23CF-44E3-9099-C40C66FF867C}">
                    <a14:compatExt spid="_x0000_s21554"/>
                  </a:ext>
                  <a:ext uri="{FF2B5EF4-FFF2-40B4-BE49-F238E27FC236}">
                    <a16:creationId xmlns:a16="http://schemas.microsoft.com/office/drawing/2014/main" id="{00000000-0008-0000-0300-000032540000}"/>
                  </a:ext>
                </a:extLst>
              </xdr:cNvPr>
              <xdr:cNvSpPr/>
            </xdr:nvSpPr>
            <xdr:spPr bwMode="auto">
              <a:xfrm>
                <a:off x="7448550" y="1588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5" name="Option Button 51" hidden="1">
                <a:extLst>
                  <a:ext uri="{63B3BB69-23CF-44E3-9099-C40C66FF867C}">
                    <a14:compatExt spid="_x0000_s21555"/>
                  </a:ext>
                  <a:ext uri="{FF2B5EF4-FFF2-40B4-BE49-F238E27FC236}">
                    <a16:creationId xmlns:a16="http://schemas.microsoft.com/office/drawing/2014/main" id="{00000000-0008-0000-0300-000033540000}"/>
                  </a:ext>
                </a:extLst>
              </xdr:cNvPr>
              <xdr:cNvSpPr/>
            </xdr:nvSpPr>
            <xdr:spPr bwMode="auto">
              <a:xfrm>
                <a:off x="733425" y="1588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6" name="Option Button 52" hidden="1">
                <a:extLst>
                  <a:ext uri="{63B3BB69-23CF-44E3-9099-C40C66FF867C}">
                    <a14:compatExt spid="_x0000_s21556"/>
                  </a:ext>
                  <a:ext uri="{FF2B5EF4-FFF2-40B4-BE49-F238E27FC236}">
                    <a16:creationId xmlns:a16="http://schemas.microsoft.com/office/drawing/2014/main" id="{00000000-0008-0000-0300-000034540000}"/>
                  </a:ext>
                </a:extLst>
              </xdr:cNvPr>
              <xdr:cNvSpPr/>
            </xdr:nvSpPr>
            <xdr:spPr bwMode="auto">
              <a:xfrm>
                <a:off x="285750" y="1588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7640300"/>
              <a:ext cx="8020050" cy="476250"/>
              <a:chOff x="228600" y="17583181"/>
              <a:chExt cx="8001000" cy="476251"/>
            </a:xfrm>
          </xdr:grpSpPr>
          <xdr:sp macro="" textlink="">
            <xdr:nvSpPr>
              <xdr:cNvPr id="21557" name="Group Box 53" hidden="1">
                <a:extLst>
                  <a:ext uri="{63B3BB69-23CF-44E3-9099-C40C66FF867C}">
                    <a14:compatExt spid="_x0000_s21557"/>
                  </a:ext>
                  <a:ext uri="{FF2B5EF4-FFF2-40B4-BE49-F238E27FC236}">
                    <a16:creationId xmlns:a16="http://schemas.microsoft.com/office/drawing/2014/main" id="{00000000-0008-0000-0300-000035540000}"/>
                  </a:ext>
                </a:extLst>
              </xdr:cNvPr>
              <xdr:cNvSpPr/>
            </xdr:nvSpPr>
            <xdr:spPr bwMode="auto">
              <a:xfrm>
                <a:off x="228600" y="175831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8" name="Option Button 54" hidden="1">
                <a:extLst>
                  <a:ext uri="{63B3BB69-23CF-44E3-9099-C40C66FF867C}">
                    <a14:compatExt spid="_x0000_s21558"/>
                  </a:ext>
                  <a:ext uri="{FF2B5EF4-FFF2-40B4-BE49-F238E27FC236}">
                    <a16:creationId xmlns:a16="http://schemas.microsoft.com/office/drawing/2014/main" id="{00000000-0008-0000-0300-000036540000}"/>
                  </a:ext>
                </a:extLst>
              </xdr:cNvPr>
              <xdr:cNvSpPr/>
            </xdr:nvSpPr>
            <xdr:spPr bwMode="auto">
              <a:xfrm>
                <a:off x="7448550" y="17783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9" name="Option Button 55" hidden="1">
                <a:extLst>
                  <a:ext uri="{63B3BB69-23CF-44E3-9099-C40C66FF867C}">
                    <a14:compatExt spid="_x0000_s21559"/>
                  </a:ext>
                  <a:ext uri="{FF2B5EF4-FFF2-40B4-BE49-F238E27FC236}">
                    <a16:creationId xmlns:a16="http://schemas.microsoft.com/office/drawing/2014/main" id="{00000000-0008-0000-0300-000037540000}"/>
                  </a:ext>
                </a:extLst>
              </xdr:cNvPr>
              <xdr:cNvSpPr/>
            </xdr:nvSpPr>
            <xdr:spPr bwMode="auto">
              <a:xfrm>
                <a:off x="733425" y="17783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0" name="Option Button 56" hidden="1">
                <a:extLst>
                  <a:ext uri="{63B3BB69-23CF-44E3-9099-C40C66FF867C}">
                    <a14:compatExt spid="_x0000_s21560"/>
                  </a:ext>
                  <a:ext uri="{FF2B5EF4-FFF2-40B4-BE49-F238E27FC236}">
                    <a16:creationId xmlns:a16="http://schemas.microsoft.com/office/drawing/2014/main" id="{00000000-0008-0000-0300-000038540000}"/>
                  </a:ext>
                </a:extLst>
              </xdr:cNvPr>
              <xdr:cNvSpPr/>
            </xdr:nvSpPr>
            <xdr:spPr bwMode="auto">
              <a:xfrm>
                <a:off x="285750" y="17783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5</xdr:col>
          <xdr:colOff>800100</xdr:colOff>
          <xdr:row>51</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18116550"/>
              <a:ext cx="8020050" cy="476250"/>
              <a:chOff x="228600" y="18059431"/>
              <a:chExt cx="8001000" cy="476251"/>
            </a:xfrm>
          </xdr:grpSpPr>
          <xdr:sp macro="" textlink="">
            <xdr:nvSpPr>
              <xdr:cNvPr id="21561" name="Group Box 57" hidden="1">
                <a:extLst>
                  <a:ext uri="{63B3BB69-23CF-44E3-9099-C40C66FF867C}">
                    <a14:compatExt spid="_x0000_s21561"/>
                  </a:ext>
                  <a:ext uri="{FF2B5EF4-FFF2-40B4-BE49-F238E27FC236}">
                    <a16:creationId xmlns:a16="http://schemas.microsoft.com/office/drawing/2014/main" id="{00000000-0008-0000-0300-000039540000}"/>
                  </a:ext>
                </a:extLst>
              </xdr:cNvPr>
              <xdr:cNvSpPr/>
            </xdr:nvSpPr>
            <xdr:spPr bwMode="auto">
              <a:xfrm>
                <a:off x="228600" y="1805943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2" name="Option Button 58" hidden="1">
                <a:extLst>
                  <a:ext uri="{63B3BB69-23CF-44E3-9099-C40C66FF867C}">
                    <a14:compatExt spid="_x0000_s21562"/>
                  </a:ext>
                  <a:ext uri="{FF2B5EF4-FFF2-40B4-BE49-F238E27FC236}">
                    <a16:creationId xmlns:a16="http://schemas.microsoft.com/office/drawing/2014/main" id="{00000000-0008-0000-0300-00003A540000}"/>
                  </a:ext>
                </a:extLst>
              </xdr:cNvPr>
              <xdr:cNvSpPr/>
            </xdr:nvSpPr>
            <xdr:spPr bwMode="auto">
              <a:xfrm>
                <a:off x="7448550" y="18259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3" name="Option Button 59" hidden="1">
                <a:extLst>
                  <a:ext uri="{63B3BB69-23CF-44E3-9099-C40C66FF867C}">
                    <a14:compatExt spid="_x0000_s21563"/>
                  </a:ext>
                  <a:ext uri="{FF2B5EF4-FFF2-40B4-BE49-F238E27FC236}">
                    <a16:creationId xmlns:a16="http://schemas.microsoft.com/office/drawing/2014/main" id="{00000000-0008-0000-0300-00003B540000}"/>
                  </a:ext>
                </a:extLst>
              </xdr:cNvPr>
              <xdr:cNvSpPr/>
            </xdr:nvSpPr>
            <xdr:spPr bwMode="auto">
              <a:xfrm>
                <a:off x="733425" y="18259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4" name="Option Button 60" hidden="1">
                <a:extLst>
                  <a:ext uri="{63B3BB69-23CF-44E3-9099-C40C66FF867C}">
                    <a14:compatExt spid="_x0000_s21564"/>
                  </a:ext>
                  <a:ext uri="{FF2B5EF4-FFF2-40B4-BE49-F238E27FC236}">
                    <a16:creationId xmlns:a16="http://schemas.microsoft.com/office/drawing/2014/main" id="{00000000-0008-0000-0300-00003C540000}"/>
                  </a:ext>
                </a:extLst>
              </xdr:cNvPr>
              <xdr:cNvSpPr/>
            </xdr:nvSpPr>
            <xdr:spPr bwMode="auto">
              <a:xfrm>
                <a:off x="285750" y="18259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5</xdr:col>
          <xdr:colOff>800100</xdr:colOff>
          <xdr:row>52</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18592800"/>
              <a:ext cx="8020050" cy="476250"/>
              <a:chOff x="228600" y="18535682"/>
              <a:chExt cx="8001000" cy="476251"/>
            </a:xfrm>
          </xdr:grpSpPr>
          <xdr:sp macro="" textlink="">
            <xdr:nvSpPr>
              <xdr:cNvPr id="21565" name="Group Box 61" hidden="1">
                <a:extLst>
                  <a:ext uri="{63B3BB69-23CF-44E3-9099-C40C66FF867C}">
                    <a14:compatExt spid="_x0000_s21565"/>
                  </a:ext>
                  <a:ext uri="{FF2B5EF4-FFF2-40B4-BE49-F238E27FC236}">
                    <a16:creationId xmlns:a16="http://schemas.microsoft.com/office/drawing/2014/main" id="{00000000-0008-0000-0300-00003D540000}"/>
                  </a:ext>
                </a:extLst>
              </xdr:cNvPr>
              <xdr:cNvSpPr/>
            </xdr:nvSpPr>
            <xdr:spPr bwMode="auto">
              <a:xfrm>
                <a:off x="228600" y="1853568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6" name="Option Button 62" hidden="1">
                <a:extLst>
                  <a:ext uri="{63B3BB69-23CF-44E3-9099-C40C66FF867C}">
                    <a14:compatExt spid="_x0000_s21566"/>
                  </a:ext>
                  <a:ext uri="{FF2B5EF4-FFF2-40B4-BE49-F238E27FC236}">
                    <a16:creationId xmlns:a16="http://schemas.microsoft.com/office/drawing/2014/main" id="{00000000-0008-0000-0300-00003E540000}"/>
                  </a:ext>
                </a:extLst>
              </xdr:cNvPr>
              <xdr:cNvSpPr/>
            </xdr:nvSpPr>
            <xdr:spPr bwMode="auto">
              <a:xfrm>
                <a:off x="7448550" y="18735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7" name="Option Button 63" hidden="1">
                <a:extLst>
                  <a:ext uri="{63B3BB69-23CF-44E3-9099-C40C66FF867C}">
                    <a14:compatExt spid="_x0000_s21567"/>
                  </a:ext>
                  <a:ext uri="{FF2B5EF4-FFF2-40B4-BE49-F238E27FC236}">
                    <a16:creationId xmlns:a16="http://schemas.microsoft.com/office/drawing/2014/main" id="{00000000-0008-0000-0300-00003F540000}"/>
                  </a:ext>
                </a:extLst>
              </xdr:cNvPr>
              <xdr:cNvSpPr/>
            </xdr:nvSpPr>
            <xdr:spPr bwMode="auto">
              <a:xfrm>
                <a:off x="733425" y="18735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8" name="Option Button 64" hidden="1">
                <a:extLst>
                  <a:ext uri="{63B3BB69-23CF-44E3-9099-C40C66FF867C}">
                    <a14:compatExt spid="_x0000_s21568"/>
                  </a:ext>
                  <a:ext uri="{FF2B5EF4-FFF2-40B4-BE49-F238E27FC236}">
                    <a16:creationId xmlns:a16="http://schemas.microsoft.com/office/drawing/2014/main" id="{00000000-0008-0000-0300-000040540000}"/>
                  </a:ext>
                </a:extLst>
              </xdr:cNvPr>
              <xdr:cNvSpPr/>
            </xdr:nvSpPr>
            <xdr:spPr bwMode="auto">
              <a:xfrm>
                <a:off x="285750" y="18735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19888200"/>
              <a:ext cx="8020050" cy="476250"/>
              <a:chOff x="228600" y="19831084"/>
              <a:chExt cx="8001000" cy="476251"/>
            </a:xfrm>
          </xdr:grpSpPr>
          <xdr:sp macro="" textlink="">
            <xdr:nvSpPr>
              <xdr:cNvPr id="21569" name="Group Box 65" hidden="1">
                <a:extLst>
                  <a:ext uri="{63B3BB69-23CF-44E3-9099-C40C66FF867C}">
                    <a14:compatExt spid="_x0000_s21569"/>
                  </a:ext>
                  <a:ext uri="{FF2B5EF4-FFF2-40B4-BE49-F238E27FC236}">
                    <a16:creationId xmlns:a16="http://schemas.microsoft.com/office/drawing/2014/main" id="{00000000-0008-0000-0300-000041540000}"/>
                  </a:ext>
                </a:extLst>
              </xdr:cNvPr>
              <xdr:cNvSpPr/>
            </xdr:nvSpPr>
            <xdr:spPr bwMode="auto">
              <a:xfrm>
                <a:off x="228600" y="1983108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0" name="Option Button 66" hidden="1">
                <a:extLst>
                  <a:ext uri="{63B3BB69-23CF-44E3-9099-C40C66FF867C}">
                    <a14:compatExt spid="_x0000_s21570"/>
                  </a:ext>
                  <a:ext uri="{FF2B5EF4-FFF2-40B4-BE49-F238E27FC236}">
                    <a16:creationId xmlns:a16="http://schemas.microsoft.com/office/drawing/2014/main" id="{00000000-0008-0000-0300-000042540000}"/>
                  </a:ext>
                </a:extLst>
              </xdr:cNvPr>
              <xdr:cNvSpPr/>
            </xdr:nvSpPr>
            <xdr:spPr bwMode="auto">
              <a:xfrm>
                <a:off x="7448550" y="2003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1" name="Option Button 67" hidden="1">
                <a:extLst>
                  <a:ext uri="{63B3BB69-23CF-44E3-9099-C40C66FF867C}">
                    <a14:compatExt spid="_x0000_s21571"/>
                  </a:ext>
                  <a:ext uri="{FF2B5EF4-FFF2-40B4-BE49-F238E27FC236}">
                    <a16:creationId xmlns:a16="http://schemas.microsoft.com/office/drawing/2014/main" id="{00000000-0008-0000-0300-000043540000}"/>
                  </a:ext>
                </a:extLst>
              </xdr:cNvPr>
              <xdr:cNvSpPr/>
            </xdr:nvSpPr>
            <xdr:spPr bwMode="auto">
              <a:xfrm>
                <a:off x="733425" y="2003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2" name="Option Button 68" hidden="1">
                <a:extLst>
                  <a:ext uri="{63B3BB69-23CF-44E3-9099-C40C66FF867C}">
                    <a14:compatExt spid="_x0000_s21572"/>
                  </a:ext>
                  <a:ext uri="{FF2B5EF4-FFF2-40B4-BE49-F238E27FC236}">
                    <a16:creationId xmlns:a16="http://schemas.microsoft.com/office/drawing/2014/main" id="{00000000-0008-0000-0300-000044540000}"/>
                  </a:ext>
                </a:extLst>
              </xdr:cNvPr>
              <xdr:cNvSpPr/>
            </xdr:nvSpPr>
            <xdr:spPr bwMode="auto">
              <a:xfrm>
                <a:off x="285750" y="2003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0364450"/>
              <a:ext cx="8020050" cy="476250"/>
              <a:chOff x="228600" y="20307335"/>
              <a:chExt cx="8001000" cy="476251"/>
            </a:xfrm>
          </xdr:grpSpPr>
          <xdr:sp macro="" textlink="">
            <xdr:nvSpPr>
              <xdr:cNvPr id="21573" name="Group Box 69" hidden="1">
                <a:extLst>
                  <a:ext uri="{63B3BB69-23CF-44E3-9099-C40C66FF867C}">
                    <a14:compatExt spid="_x0000_s21573"/>
                  </a:ext>
                  <a:ext uri="{FF2B5EF4-FFF2-40B4-BE49-F238E27FC236}">
                    <a16:creationId xmlns:a16="http://schemas.microsoft.com/office/drawing/2014/main" id="{00000000-0008-0000-0300-000045540000}"/>
                  </a:ext>
                </a:extLst>
              </xdr:cNvPr>
              <xdr:cNvSpPr/>
            </xdr:nvSpPr>
            <xdr:spPr bwMode="auto">
              <a:xfrm>
                <a:off x="228600" y="203073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4" name="Option Button 70" hidden="1">
                <a:extLst>
                  <a:ext uri="{63B3BB69-23CF-44E3-9099-C40C66FF867C}">
                    <a14:compatExt spid="_x0000_s21574"/>
                  </a:ext>
                  <a:ext uri="{FF2B5EF4-FFF2-40B4-BE49-F238E27FC236}">
                    <a16:creationId xmlns:a16="http://schemas.microsoft.com/office/drawing/2014/main" id="{00000000-0008-0000-0300-000046540000}"/>
                  </a:ext>
                </a:extLst>
              </xdr:cNvPr>
              <xdr:cNvSpPr/>
            </xdr:nvSpPr>
            <xdr:spPr bwMode="auto">
              <a:xfrm>
                <a:off x="7448550" y="2050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5" name="Option Button 71" hidden="1">
                <a:extLst>
                  <a:ext uri="{63B3BB69-23CF-44E3-9099-C40C66FF867C}">
                    <a14:compatExt spid="_x0000_s21575"/>
                  </a:ext>
                  <a:ext uri="{FF2B5EF4-FFF2-40B4-BE49-F238E27FC236}">
                    <a16:creationId xmlns:a16="http://schemas.microsoft.com/office/drawing/2014/main" id="{00000000-0008-0000-0300-000047540000}"/>
                  </a:ext>
                </a:extLst>
              </xdr:cNvPr>
              <xdr:cNvSpPr/>
            </xdr:nvSpPr>
            <xdr:spPr bwMode="auto">
              <a:xfrm>
                <a:off x="733425" y="2050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6" name="Option Button 72" hidden="1">
                <a:extLst>
                  <a:ext uri="{63B3BB69-23CF-44E3-9099-C40C66FF867C}">
                    <a14:compatExt spid="_x0000_s21576"/>
                  </a:ext>
                  <a:ext uri="{FF2B5EF4-FFF2-40B4-BE49-F238E27FC236}">
                    <a16:creationId xmlns:a16="http://schemas.microsoft.com/office/drawing/2014/main" id="{00000000-0008-0000-0300-000048540000}"/>
                  </a:ext>
                </a:extLst>
              </xdr:cNvPr>
              <xdr:cNvSpPr/>
            </xdr:nvSpPr>
            <xdr:spPr bwMode="auto">
              <a:xfrm>
                <a:off x="285750" y="2050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71</xdr:row>
          <xdr:rowOff>0</xdr:rowOff>
        </xdr:from>
        <xdr:to>
          <xdr:col>5</xdr:col>
          <xdr:colOff>800100</xdr:colOff>
          <xdr:row>72</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6403300"/>
              <a:ext cx="8020050" cy="476250"/>
              <a:chOff x="228600" y="26327145"/>
              <a:chExt cx="8001000" cy="476251"/>
            </a:xfrm>
          </xdr:grpSpPr>
          <xdr:sp macro="" textlink="">
            <xdr:nvSpPr>
              <xdr:cNvPr id="21577" name="Group Box 73" hidden="1">
                <a:extLst>
                  <a:ext uri="{63B3BB69-23CF-44E3-9099-C40C66FF867C}">
                    <a14:compatExt spid="_x0000_s21577"/>
                  </a:ext>
                  <a:ext uri="{FF2B5EF4-FFF2-40B4-BE49-F238E27FC236}">
                    <a16:creationId xmlns:a16="http://schemas.microsoft.com/office/drawing/2014/main" id="{00000000-0008-0000-0300-000049540000}"/>
                  </a:ext>
                </a:extLst>
              </xdr:cNvPr>
              <xdr:cNvSpPr/>
            </xdr:nvSpPr>
            <xdr:spPr bwMode="auto">
              <a:xfrm>
                <a:off x="228600" y="2632714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8" name="Option Button 74" hidden="1">
                <a:extLst>
                  <a:ext uri="{63B3BB69-23CF-44E3-9099-C40C66FF867C}">
                    <a14:compatExt spid="_x0000_s21578"/>
                  </a:ext>
                  <a:ext uri="{FF2B5EF4-FFF2-40B4-BE49-F238E27FC236}">
                    <a16:creationId xmlns:a16="http://schemas.microsoft.com/office/drawing/2014/main" id="{00000000-0008-0000-0300-00004A540000}"/>
                  </a:ext>
                </a:extLst>
              </xdr:cNvPr>
              <xdr:cNvSpPr/>
            </xdr:nvSpPr>
            <xdr:spPr bwMode="auto">
              <a:xfrm>
                <a:off x="7448550" y="26527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9" name="Option Button 75" hidden="1">
                <a:extLst>
                  <a:ext uri="{63B3BB69-23CF-44E3-9099-C40C66FF867C}">
                    <a14:compatExt spid="_x0000_s21579"/>
                  </a:ext>
                  <a:ext uri="{FF2B5EF4-FFF2-40B4-BE49-F238E27FC236}">
                    <a16:creationId xmlns:a16="http://schemas.microsoft.com/office/drawing/2014/main" id="{00000000-0008-0000-0300-00004B540000}"/>
                  </a:ext>
                </a:extLst>
              </xdr:cNvPr>
              <xdr:cNvSpPr/>
            </xdr:nvSpPr>
            <xdr:spPr bwMode="auto">
              <a:xfrm>
                <a:off x="733425" y="26527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0" name="Option Button 76" hidden="1">
                <a:extLst>
                  <a:ext uri="{63B3BB69-23CF-44E3-9099-C40C66FF867C}">
                    <a14:compatExt spid="_x0000_s21580"/>
                  </a:ext>
                  <a:ext uri="{FF2B5EF4-FFF2-40B4-BE49-F238E27FC236}">
                    <a16:creationId xmlns:a16="http://schemas.microsoft.com/office/drawing/2014/main" id="{00000000-0008-0000-0300-00004C540000}"/>
                  </a:ext>
                </a:extLst>
              </xdr:cNvPr>
              <xdr:cNvSpPr/>
            </xdr:nvSpPr>
            <xdr:spPr bwMode="auto">
              <a:xfrm>
                <a:off x="285750" y="26527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72</xdr:row>
          <xdr:rowOff>0</xdr:rowOff>
        </xdr:from>
        <xdr:to>
          <xdr:col>5</xdr:col>
          <xdr:colOff>800100</xdr:colOff>
          <xdr:row>73</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6879550"/>
              <a:ext cx="8020050" cy="476250"/>
              <a:chOff x="228600" y="26803340"/>
              <a:chExt cx="8001000" cy="476250"/>
            </a:xfrm>
          </xdr:grpSpPr>
          <xdr:sp macro="" textlink="">
            <xdr:nvSpPr>
              <xdr:cNvPr id="21581" name="Group Box 77" hidden="1">
                <a:extLst>
                  <a:ext uri="{63B3BB69-23CF-44E3-9099-C40C66FF867C}">
                    <a14:compatExt spid="_x0000_s21581"/>
                  </a:ext>
                  <a:ext uri="{FF2B5EF4-FFF2-40B4-BE49-F238E27FC236}">
                    <a16:creationId xmlns:a16="http://schemas.microsoft.com/office/drawing/2014/main" id="{00000000-0008-0000-0300-00004D540000}"/>
                  </a:ext>
                </a:extLst>
              </xdr:cNvPr>
              <xdr:cNvSpPr/>
            </xdr:nvSpPr>
            <xdr:spPr bwMode="auto">
              <a:xfrm>
                <a:off x="228600" y="26803340"/>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2" name="Option Button 78" hidden="1">
                <a:extLst>
                  <a:ext uri="{63B3BB69-23CF-44E3-9099-C40C66FF867C}">
                    <a14:compatExt spid="_x0000_s21582"/>
                  </a:ext>
                  <a:ext uri="{FF2B5EF4-FFF2-40B4-BE49-F238E27FC236}">
                    <a16:creationId xmlns:a16="http://schemas.microsoft.com/office/drawing/2014/main" id="{00000000-0008-0000-0300-00004E540000}"/>
                  </a:ext>
                </a:extLst>
              </xdr:cNvPr>
              <xdr:cNvSpPr/>
            </xdr:nvSpPr>
            <xdr:spPr bwMode="auto">
              <a:xfrm>
                <a:off x="7448550" y="27003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3" name="Option Button 79" hidden="1">
                <a:extLst>
                  <a:ext uri="{63B3BB69-23CF-44E3-9099-C40C66FF867C}">
                    <a14:compatExt spid="_x0000_s21583"/>
                  </a:ext>
                  <a:ext uri="{FF2B5EF4-FFF2-40B4-BE49-F238E27FC236}">
                    <a16:creationId xmlns:a16="http://schemas.microsoft.com/office/drawing/2014/main" id="{00000000-0008-0000-0300-00004F540000}"/>
                  </a:ext>
                </a:extLst>
              </xdr:cNvPr>
              <xdr:cNvSpPr/>
            </xdr:nvSpPr>
            <xdr:spPr bwMode="auto">
              <a:xfrm>
                <a:off x="733425" y="27003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4" name="Option Button 80" hidden="1">
                <a:extLst>
                  <a:ext uri="{63B3BB69-23CF-44E3-9099-C40C66FF867C}">
                    <a14:compatExt spid="_x0000_s21584"/>
                  </a:ext>
                  <a:ext uri="{FF2B5EF4-FFF2-40B4-BE49-F238E27FC236}">
                    <a16:creationId xmlns:a16="http://schemas.microsoft.com/office/drawing/2014/main" id="{00000000-0008-0000-0300-000050540000}"/>
                  </a:ext>
                </a:extLst>
              </xdr:cNvPr>
              <xdr:cNvSpPr/>
            </xdr:nvSpPr>
            <xdr:spPr bwMode="auto">
              <a:xfrm>
                <a:off x="285750" y="27003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8784550"/>
              <a:ext cx="8020050" cy="476250"/>
              <a:chOff x="228600" y="28698815"/>
              <a:chExt cx="8001000" cy="476250"/>
            </a:xfrm>
          </xdr:grpSpPr>
          <xdr:sp macro="" textlink="">
            <xdr:nvSpPr>
              <xdr:cNvPr id="21585" name="Group Box 81" hidden="1">
                <a:extLst>
                  <a:ext uri="{63B3BB69-23CF-44E3-9099-C40C66FF867C}">
                    <a14:compatExt spid="_x0000_s21585"/>
                  </a:ext>
                  <a:ext uri="{FF2B5EF4-FFF2-40B4-BE49-F238E27FC236}">
                    <a16:creationId xmlns:a16="http://schemas.microsoft.com/office/drawing/2014/main" id="{00000000-0008-0000-0300-000051540000}"/>
                  </a:ext>
                </a:extLst>
              </xdr:cNvPr>
              <xdr:cNvSpPr/>
            </xdr:nvSpPr>
            <xdr:spPr bwMode="auto">
              <a:xfrm>
                <a:off x="228600" y="2869881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6" name="Option Button 82" hidden="1">
                <a:extLst>
                  <a:ext uri="{63B3BB69-23CF-44E3-9099-C40C66FF867C}">
                    <a14:compatExt spid="_x0000_s21586"/>
                  </a:ext>
                  <a:ext uri="{FF2B5EF4-FFF2-40B4-BE49-F238E27FC236}">
                    <a16:creationId xmlns:a16="http://schemas.microsoft.com/office/drawing/2014/main" id="{00000000-0008-0000-0300-000052540000}"/>
                  </a:ext>
                </a:extLst>
              </xdr:cNvPr>
              <xdr:cNvSpPr/>
            </xdr:nvSpPr>
            <xdr:spPr bwMode="auto">
              <a:xfrm>
                <a:off x="7448550" y="2889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7" name="Option Button 83" hidden="1">
                <a:extLst>
                  <a:ext uri="{63B3BB69-23CF-44E3-9099-C40C66FF867C}">
                    <a14:compatExt spid="_x0000_s21587"/>
                  </a:ext>
                  <a:ext uri="{FF2B5EF4-FFF2-40B4-BE49-F238E27FC236}">
                    <a16:creationId xmlns:a16="http://schemas.microsoft.com/office/drawing/2014/main" id="{00000000-0008-0000-0300-000053540000}"/>
                  </a:ext>
                </a:extLst>
              </xdr:cNvPr>
              <xdr:cNvSpPr/>
            </xdr:nvSpPr>
            <xdr:spPr bwMode="auto">
              <a:xfrm>
                <a:off x="733425" y="2889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8" name="Option Button 84" hidden="1">
                <a:extLst>
                  <a:ext uri="{63B3BB69-23CF-44E3-9099-C40C66FF867C}">
                    <a14:compatExt spid="_x0000_s21588"/>
                  </a:ext>
                  <a:ext uri="{FF2B5EF4-FFF2-40B4-BE49-F238E27FC236}">
                    <a16:creationId xmlns:a16="http://schemas.microsoft.com/office/drawing/2014/main" id="{00000000-0008-0000-0300-000054540000}"/>
                  </a:ext>
                </a:extLst>
              </xdr:cNvPr>
              <xdr:cNvSpPr/>
            </xdr:nvSpPr>
            <xdr:spPr bwMode="auto">
              <a:xfrm>
                <a:off x="285750" y="2889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29260800"/>
              <a:ext cx="8020050" cy="476250"/>
              <a:chOff x="228600" y="29175125"/>
              <a:chExt cx="8001000" cy="476251"/>
            </a:xfrm>
          </xdr:grpSpPr>
          <xdr:sp macro="" textlink="">
            <xdr:nvSpPr>
              <xdr:cNvPr id="21589" name="Group Box 85" hidden="1">
                <a:extLst>
                  <a:ext uri="{63B3BB69-23CF-44E3-9099-C40C66FF867C}">
                    <a14:compatExt spid="_x0000_s21589"/>
                  </a:ext>
                  <a:ext uri="{FF2B5EF4-FFF2-40B4-BE49-F238E27FC236}">
                    <a16:creationId xmlns:a16="http://schemas.microsoft.com/office/drawing/2014/main" id="{00000000-0008-0000-0300-000055540000}"/>
                  </a:ext>
                </a:extLst>
              </xdr:cNvPr>
              <xdr:cNvSpPr/>
            </xdr:nvSpPr>
            <xdr:spPr bwMode="auto">
              <a:xfrm>
                <a:off x="228600" y="291751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0" name="Option Button 86" hidden="1">
                <a:extLst>
                  <a:ext uri="{63B3BB69-23CF-44E3-9099-C40C66FF867C}">
                    <a14:compatExt spid="_x0000_s21590"/>
                  </a:ext>
                  <a:ext uri="{FF2B5EF4-FFF2-40B4-BE49-F238E27FC236}">
                    <a16:creationId xmlns:a16="http://schemas.microsoft.com/office/drawing/2014/main" id="{00000000-0008-0000-0300-000056540000}"/>
                  </a:ext>
                </a:extLst>
              </xdr:cNvPr>
              <xdr:cNvSpPr/>
            </xdr:nvSpPr>
            <xdr:spPr bwMode="auto">
              <a:xfrm>
                <a:off x="7448550" y="2937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1" name="Option Button 87" hidden="1">
                <a:extLst>
                  <a:ext uri="{63B3BB69-23CF-44E3-9099-C40C66FF867C}">
                    <a14:compatExt spid="_x0000_s21591"/>
                  </a:ext>
                  <a:ext uri="{FF2B5EF4-FFF2-40B4-BE49-F238E27FC236}">
                    <a16:creationId xmlns:a16="http://schemas.microsoft.com/office/drawing/2014/main" id="{00000000-0008-0000-0300-000057540000}"/>
                  </a:ext>
                </a:extLst>
              </xdr:cNvPr>
              <xdr:cNvSpPr/>
            </xdr:nvSpPr>
            <xdr:spPr bwMode="auto">
              <a:xfrm>
                <a:off x="733425" y="2937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2" name="Option Button 88" hidden="1">
                <a:extLst>
                  <a:ext uri="{63B3BB69-23CF-44E3-9099-C40C66FF867C}">
                    <a14:compatExt spid="_x0000_s21592"/>
                  </a:ext>
                  <a:ext uri="{FF2B5EF4-FFF2-40B4-BE49-F238E27FC236}">
                    <a16:creationId xmlns:a16="http://schemas.microsoft.com/office/drawing/2014/main" id="{00000000-0008-0000-0300-000058540000}"/>
                  </a:ext>
                </a:extLst>
              </xdr:cNvPr>
              <xdr:cNvSpPr/>
            </xdr:nvSpPr>
            <xdr:spPr bwMode="auto">
              <a:xfrm>
                <a:off x="285750" y="2937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83</xdr:row>
          <xdr:rowOff>0</xdr:rowOff>
        </xdr:from>
        <xdr:to>
          <xdr:col>5</xdr:col>
          <xdr:colOff>800100</xdr:colOff>
          <xdr:row>84</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0556200"/>
              <a:ext cx="8020050" cy="476250"/>
              <a:chOff x="228600" y="30470527"/>
              <a:chExt cx="8001000" cy="476251"/>
            </a:xfrm>
          </xdr:grpSpPr>
          <xdr:sp macro="" textlink="">
            <xdr:nvSpPr>
              <xdr:cNvPr id="21593" name="Group Box 89" hidden="1">
                <a:extLst>
                  <a:ext uri="{63B3BB69-23CF-44E3-9099-C40C66FF867C}">
                    <a14:compatExt spid="_x0000_s21593"/>
                  </a:ext>
                  <a:ext uri="{FF2B5EF4-FFF2-40B4-BE49-F238E27FC236}">
                    <a16:creationId xmlns:a16="http://schemas.microsoft.com/office/drawing/2014/main" id="{00000000-0008-0000-0300-000059540000}"/>
                  </a:ext>
                </a:extLst>
              </xdr:cNvPr>
              <xdr:cNvSpPr/>
            </xdr:nvSpPr>
            <xdr:spPr bwMode="auto">
              <a:xfrm>
                <a:off x="228600" y="304705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4" name="Option Button 90" hidden="1">
                <a:extLst>
                  <a:ext uri="{63B3BB69-23CF-44E3-9099-C40C66FF867C}">
                    <a14:compatExt spid="_x0000_s21594"/>
                  </a:ext>
                  <a:ext uri="{FF2B5EF4-FFF2-40B4-BE49-F238E27FC236}">
                    <a16:creationId xmlns:a16="http://schemas.microsoft.com/office/drawing/2014/main" id="{00000000-0008-0000-0300-00005A540000}"/>
                  </a:ext>
                </a:extLst>
              </xdr:cNvPr>
              <xdr:cNvSpPr/>
            </xdr:nvSpPr>
            <xdr:spPr bwMode="auto">
              <a:xfrm>
                <a:off x="7448550" y="3067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5" name="Option Button 91" hidden="1">
                <a:extLst>
                  <a:ext uri="{63B3BB69-23CF-44E3-9099-C40C66FF867C}">
                    <a14:compatExt spid="_x0000_s21595"/>
                  </a:ext>
                  <a:ext uri="{FF2B5EF4-FFF2-40B4-BE49-F238E27FC236}">
                    <a16:creationId xmlns:a16="http://schemas.microsoft.com/office/drawing/2014/main" id="{00000000-0008-0000-0300-00005B540000}"/>
                  </a:ext>
                </a:extLst>
              </xdr:cNvPr>
              <xdr:cNvSpPr/>
            </xdr:nvSpPr>
            <xdr:spPr bwMode="auto">
              <a:xfrm>
                <a:off x="733425" y="3067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6" name="Option Button 92" hidden="1">
                <a:extLst>
                  <a:ext uri="{63B3BB69-23CF-44E3-9099-C40C66FF867C}">
                    <a14:compatExt spid="_x0000_s21596"/>
                  </a:ext>
                  <a:ext uri="{FF2B5EF4-FFF2-40B4-BE49-F238E27FC236}">
                    <a16:creationId xmlns:a16="http://schemas.microsoft.com/office/drawing/2014/main" id="{00000000-0008-0000-0300-00005C540000}"/>
                  </a:ext>
                </a:extLst>
              </xdr:cNvPr>
              <xdr:cNvSpPr/>
            </xdr:nvSpPr>
            <xdr:spPr bwMode="auto">
              <a:xfrm>
                <a:off x="285750" y="3067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1032450"/>
              <a:ext cx="8020050" cy="476250"/>
              <a:chOff x="228600" y="30946778"/>
              <a:chExt cx="8001000" cy="476251"/>
            </a:xfrm>
          </xdr:grpSpPr>
          <xdr:sp macro="" textlink="">
            <xdr:nvSpPr>
              <xdr:cNvPr id="21597" name="Group Box 93" hidden="1">
                <a:extLst>
                  <a:ext uri="{63B3BB69-23CF-44E3-9099-C40C66FF867C}">
                    <a14:compatExt spid="_x0000_s21597"/>
                  </a:ext>
                  <a:ext uri="{FF2B5EF4-FFF2-40B4-BE49-F238E27FC236}">
                    <a16:creationId xmlns:a16="http://schemas.microsoft.com/office/drawing/2014/main" id="{00000000-0008-0000-0300-00005D540000}"/>
                  </a:ext>
                </a:extLst>
              </xdr:cNvPr>
              <xdr:cNvSpPr/>
            </xdr:nvSpPr>
            <xdr:spPr bwMode="auto">
              <a:xfrm>
                <a:off x="228600" y="3094677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8" name="Option Button 94" hidden="1">
                <a:extLst>
                  <a:ext uri="{63B3BB69-23CF-44E3-9099-C40C66FF867C}">
                    <a14:compatExt spid="_x0000_s21598"/>
                  </a:ext>
                  <a:ext uri="{FF2B5EF4-FFF2-40B4-BE49-F238E27FC236}">
                    <a16:creationId xmlns:a16="http://schemas.microsoft.com/office/drawing/2014/main" id="{00000000-0008-0000-0300-00005E540000}"/>
                  </a:ext>
                </a:extLst>
              </xdr:cNvPr>
              <xdr:cNvSpPr/>
            </xdr:nvSpPr>
            <xdr:spPr bwMode="auto">
              <a:xfrm>
                <a:off x="7448550" y="3114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9" name="Option Button 95" hidden="1">
                <a:extLst>
                  <a:ext uri="{63B3BB69-23CF-44E3-9099-C40C66FF867C}">
                    <a14:compatExt spid="_x0000_s21599"/>
                  </a:ext>
                  <a:ext uri="{FF2B5EF4-FFF2-40B4-BE49-F238E27FC236}">
                    <a16:creationId xmlns:a16="http://schemas.microsoft.com/office/drawing/2014/main" id="{00000000-0008-0000-0300-00005F540000}"/>
                  </a:ext>
                </a:extLst>
              </xdr:cNvPr>
              <xdr:cNvSpPr/>
            </xdr:nvSpPr>
            <xdr:spPr bwMode="auto">
              <a:xfrm>
                <a:off x="733425" y="3114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0" name="Option Button 96" hidden="1">
                <a:extLst>
                  <a:ext uri="{63B3BB69-23CF-44E3-9099-C40C66FF867C}">
                    <a14:compatExt spid="_x0000_s21600"/>
                  </a:ext>
                  <a:ext uri="{FF2B5EF4-FFF2-40B4-BE49-F238E27FC236}">
                    <a16:creationId xmlns:a16="http://schemas.microsoft.com/office/drawing/2014/main" id="{00000000-0008-0000-0300-000060540000}"/>
                  </a:ext>
                </a:extLst>
              </xdr:cNvPr>
              <xdr:cNvSpPr/>
            </xdr:nvSpPr>
            <xdr:spPr bwMode="auto">
              <a:xfrm>
                <a:off x="285750" y="3114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90</xdr:row>
          <xdr:rowOff>0</xdr:rowOff>
        </xdr:from>
        <xdr:to>
          <xdr:col>5</xdr:col>
          <xdr:colOff>800100</xdr:colOff>
          <xdr:row>91</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2937450"/>
              <a:ext cx="8020050" cy="476250"/>
              <a:chOff x="228600" y="32842256"/>
              <a:chExt cx="8001000" cy="476251"/>
            </a:xfrm>
          </xdr:grpSpPr>
          <xdr:sp macro="" textlink="">
            <xdr:nvSpPr>
              <xdr:cNvPr id="21601" name="Group Box 97" hidden="1">
                <a:extLst>
                  <a:ext uri="{63B3BB69-23CF-44E3-9099-C40C66FF867C}">
                    <a14:compatExt spid="_x0000_s21601"/>
                  </a:ext>
                  <a:ext uri="{FF2B5EF4-FFF2-40B4-BE49-F238E27FC236}">
                    <a16:creationId xmlns:a16="http://schemas.microsoft.com/office/drawing/2014/main" id="{00000000-0008-0000-0300-000061540000}"/>
                  </a:ext>
                </a:extLst>
              </xdr:cNvPr>
              <xdr:cNvSpPr/>
            </xdr:nvSpPr>
            <xdr:spPr bwMode="auto">
              <a:xfrm>
                <a:off x="228600" y="3284225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2" name="Option Button 98" hidden="1">
                <a:extLst>
                  <a:ext uri="{63B3BB69-23CF-44E3-9099-C40C66FF867C}">
                    <a14:compatExt spid="_x0000_s21602"/>
                  </a:ext>
                  <a:ext uri="{FF2B5EF4-FFF2-40B4-BE49-F238E27FC236}">
                    <a16:creationId xmlns:a16="http://schemas.microsoft.com/office/drawing/2014/main" id="{00000000-0008-0000-0300-000062540000}"/>
                  </a:ext>
                </a:extLst>
              </xdr:cNvPr>
              <xdr:cNvSpPr/>
            </xdr:nvSpPr>
            <xdr:spPr bwMode="auto">
              <a:xfrm>
                <a:off x="7448550" y="33042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3" name="Option Button 99" hidden="1">
                <a:extLst>
                  <a:ext uri="{63B3BB69-23CF-44E3-9099-C40C66FF867C}">
                    <a14:compatExt spid="_x0000_s21603"/>
                  </a:ext>
                  <a:ext uri="{FF2B5EF4-FFF2-40B4-BE49-F238E27FC236}">
                    <a16:creationId xmlns:a16="http://schemas.microsoft.com/office/drawing/2014/main" id="{00000000-0008-0000-0300-000063540000}"/>
                  </a:ext>
                </a:extLst>
              </xdr:cNvPr>
              <xdr:cNvSpPr/>
            </xdr:nvSpPr>
            <xdr:spPr bwMode="auto">
              <a:xfrm>
                <a:off x="733425" y="33042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4" name="Option Button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285750" y="33042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91</xdr:row>
          <xdr:rowOff>0</xdr:rowOff>
        </xdr:from>
        <xdr:to>
          <xdr:col>5</xdr:col>
          <xdr:colOff>800100</xdr:colOff>
          <xdr:row>92</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3413700"/>
              <a:ext cx="8020050" cy="476250"/>
              <a:chOff x="228600" y="33318507"/>
              <a:chExt cx="8001000" cy="476251"/>
            </a:xfrm>
          </xdr:grpSpPr>
          <xdr:sp macro="" textlink="">
            <xdr:nvSpPr>
              <xdr:cNvPr id="21605" name="Group Box 101" hidden="1">
                <a:extLst>
                  <a:ext uri="{63B3BB69-23CF-44E3-9099-C40C66FF867C}">
                    <a14:compatExt spid="_x0000_s21605"/>
                  </a:ext>
                  <a:ext uri="{FF2B5EF4-FFF2-40B4-BE49-F238E27FC236}">
                    <a16:creationId xmlns:a16="http://schemas.microsoft.com/office/drawing/2014/main" id="{00000000-0008-0000-0300-000065540000}"/>
                  </a:ext>
                </a:extLst>
              </xdr:cNvPr>
              <xdr:cNvSpPr/>
            </xdr:nvSpPr>
            <xdr:spPr bwMode="auto">
              <a:xfrm>
                <a:off x="228600" y="3331850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6" name="Option Button 102" hidden="1">
                <a:extLst>
                  <a:ext uri="{63B3BB69-23CF-44E3-9099-C40C66FF867C}">
                    <a14:compatExt spid="_x0000_s21606"/>
                  </a:ext>
                  <a:ext uri="{FF2B5EF4-FFF2-40B4-BE49-F238E27FC236}">
                    <a16:creationId xmlns:a16="http://schemas.microsoft.com/office/drawing/2014/main" id="{00000000-0008-0000-0300-000066540000}"/>
                  </a:ext>
                </a:extLst>
              </xdr:cNvPr>
              <xdr:cNvSpPr/>
            </xdr:nvSpPr>
            <xdr:spPr bwMode="auto">
              <a:xfrm>
                <a:off x="7448550" y="33518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7" name="Option Button 103" hidden="1">
                <a:extLst>
                  <a:ext uri="{63B3BB69-23CF-44E3-9099-C40C66FF867C}">
                    <a14:compatExt spid="_x0000_s21607"/>
                  </a:ext>
                  <a:ext uri="{FF2B5EF4-FFF2-40B4-BE49-F238E27FC236}">
                    <a16:creationId xmlns:a16="http://schemas.microsoft.com/office/drawing/2014/main" id="{00000000-0008-0000-0300-000067540000}"/>
                  </a:ext>
                </a:extLst>
              </xdr:cNvPr>
              <xdr:cNvSpPr/>
            </xdr:nvSpPr>
            <xdr:spPr bwMode="auto">
              <a:xfrm>
                <a:off x="733425" y="33518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8" name="Option Button 104" hidden="1">
                <a:extLst>
                  <a:ext uri="{63B3BB69-23CF-44E3-9099-C40C66FF867C}">
                    <a14:compatExt spid="_x0000_s21608"/>
                  </a:ext>
                  <a:ext uri="{FF2B5EF4-FFF2-40B4-BE49-F238E27FC236}">
                    <a16:creationId xmlns:a16="http://schemas.microsoft.com/office/drawing/2014/main" id="{00000000-0008-0000-0300-000068540000}"/>
                  </a:ext>
                </a:extLst>
              </xdr:cNvPr>
              <xdr:cNvSpPr/>
            </xdr:nvSpPr>
            <xdr:spPr bwMode="auto">
              <a:xfrm>
                <a:off x="285750" y="33518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95</xdr:row>
          <xdr:rowOff>0</xdr:rowOff>
        </xdr:from>
        <xdr:to>
          <xdr:col>5</xdr:col>
          <xdr:colOff>800100</xdr:colOff>
          <xdr:row>96</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34709100"/>
              <a:ext cx="8020050" cy="476250"/>
              <a:chOff x="228600" y="34613909"/>
              <a:chExt cx="8001000" cy="476251"/>
            </a:xfrm>
          </xdr:grpSpPr>
          <xdr:sp macro="" textlink="">
            <xdr:nvSpPr>
              <xdr:cNvPr id="21609" name="Group Box 105" hidden="1">
                <a:extLst>
                  <a:ext uri="{63B3BB69-23CF-44E3-9099-C40C66FF867C}">
                    <a14:compatExt spid="_x0000_s21609"/>
                  </a:ext>
                  <a:ext uri="{FF2B5EF4-FFF2-40B4-BE49-F238E27FC236}">
                    <a16:creationId xmlns:a16="http://schemas.microsoft.com/office/drawing/2014/main" id="{00000000-0008-0000-0300-000069540000}"/>
                  </a:ext>
                </a:extLst>
              </xdr:cNvPr>
              <xdr:cNvSpPr/>
            </xdr:nvSpPr>
            <xdr:spPr bwMode="auto">
              <a:xfrm>
                <a:off x="228600" y="3461390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0" name="Option Button 106" hidden="1">
                <a:extLst>
                  <a:ext uri="{63B3BB69-23CF-44E3-9099-C40C66FF867C}">
                    <a14:compatExt spid="_x0000_s21610"/>
                  </a:ext>
                  <a:ext uri="{FF2B5EF4-FFF2-40B4-BE49-F238E27FC236}">
                    <a16:creationId xmlns:a16="http://schemas.microsoft.com/office/drawing/2014/main" id="{00000000-0008-0000-0300-00006A540000}"/>
                  </a:ext>
                </a:extLst>
              </xdr:cNvPr>
              <xdr:cNvSpPr/>
            </xdr:nvSpPr>
            <xdr:spPr bwMode="auto">
              <a:xfrm>
                <a:off x="7448550" y="34813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1" name="Option Button 107" hidden="1">
                <a:extLst>
                  <a:ext uri="{63B3BB69-23CF-44E3-9099-C40C66FF867C}">
                    <a14:compatExt spid="_x0000_s21611"/>
                  </a:ext>
                  <a:ext uri="{FF2B5EF4-FFF2-40B4-BE49-F238E27FC236}">
                    <a16:creationId xmlns:a16="http://schemas.microsoft.com/office/drawing/2014/main" id="{00000000-0008-0000-0300-00006B540000}"/>
                  </a:ext>
                </a:extLst>
              </xdr:cNvPr>
              <xdr:cNvSpPr/>
            </xdr:nvSpPr>
            <xdr:spPr bwMode="auto">
              <a:xfrm>
                <a:off x="733425" y="34813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2" name="Option Button 108" hidden="1">
                <a:extLst>
                  <a:ext uri="{63B3BB69-23CF-44E3-9099-C40C66FF867C}">
                    <a14:compatExt spid="_x0000_s21612"/>
                  </a:ext>
                  <a:ext uri="{FF2B5EF4-FFF2-40B4-BE49-F238E27FC236}">
                    <a16:creationId xmlns:a16="http://schemas.microsoft.com/office/drawing/2014/main" id="{00000000-0008-0000-0300-00006C540000}"/>
                  </a:ext>
                </a:extLst>
              </xdr:cNvPr>
              <xdr:cNvSpPr/>
            </xdr:nvSpPr>
            <xdr:spPr bwMode="auto">
              <a:xfrm>
                <a:off x="285750" y="34813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0</xdr:rowOff>
        </xdr:from>
        <xdr:to>
          <xdr:col>5</xdr:col>
          <xdr:colOff>800100</xdr:colOff>
          <xdr:row>97</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35185350"/>
              <a:ext cx="8020050" cy="476250"/>
              <a:chOff x="228600" y="35090160"/>
              <a:chExt cx="8001000" cy="476251"/>
            </a:xfrm>
          </xdr:grpSpPr>
          <xdr:sp macro="" textlink="">
            <xdr:nvSpPr>
              <xdr:cNvPr id="21613" name="Group Box 109" hidden="1">
                <a:extLst>
                  <a:ext uri="{63B3BB69-23CF-44E3-9099-C40C66FF867C}">
                    <a14:compatExt spid="_x0000_s21613"/>
                  </a:ext>
                  <a:ext uri="{FF2B5EF4-FFF2-40B4-BE49-F238E27FC236}">
                    <a16:creationId xmlns:a16="http://schemas.microsoft.com/office/drawing/2014/main" id="{00000000-0008-0000-0300-00006D540000}"/>
                  </a:ext>
                </a:extLst>
              </xdr:cNvPr>
              <xdr:cNvSpPr/>
            </xdr:nvSpPr>
            <xdr:spPr bwMode="auto">
              <a:xfrm>
                <a:off x="228600" y="3509016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4" name="Option Button 110" hidden="1">
                <a:extLst>
                  <a:ext uri="{63B3BB69-23CF-44E3-9099-C40C66FF867C}">
                    <a14:compatExt spid="_x0000_s21614"/>
                  </a:ext>
                  <a:ext uri="{FF2B5EF4-FFF2-40B4-BE49-F238E27FC236}">
                    <a16:creationId xmlns:a16="http://schemas.microsoft.com/office/drawing/2014/main" id="{00000000-0008-0000-0300-00006E540000}"/>
                  </a:ext>
                </a:extLst>
              </xdr:cNvPr>
              <xdr:cNvSpPr/>
            </xdr:nvSpPr>
            <xdr:spPr bwMode="auto">
              <a:xfrm>
                <a:off x="7448550" y="35290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5" name="Option Button 111" hidden="1">
                <a:extLst>
                  <a:ext uri="{63B3BB69-23CF-44E3-9099-C40C66FF867C}">
                    <a14:compatExt spid="_x0000_s21615"/>
                  </a:ext>
                  <a:ext uri="{FF2B5EF4-FFF2-40B4-BE49-F238E27FC236}">
                    <a16:creationId xmlns:a16="http://schemas.microsoft.com/office/drawing/2014/main" id="{00000000-0008-0000-0300-00006F540000}"/>
                  </a:ext>
                </a:extLst>
              </xdr:cNvPr>
              <xdr:cNvSpPr/>
            </xdr:nvSpPr>
            <xdr:spPr bwMode="auto">
              <a:xfrm>
                <a:off x="733425" y="35290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6" name="Option Button 112" hidden="1">
                <a:extLst>
                  <a:ext uri="{63B3BB69-23CF-44E3-9099-C40C66FF867C}">
                    <a14:compatExt spid="_x0000_s21616"/>
                  </a:ext>
                  <a:ext uri="{FF2B5EF4-FFF2-40B4-BE49-F238E27FC236}">
                    <a16:creationId xmlns:a16="http://schemas.microsoft.com/office/drawing/2014/main" id="{00000000-0008-0000-0300-000070540000}"/>
                  </a:ext>
                </a:extLst>
              </xdr:cNvPr>
              <xdr:cNvSpPr/>
            </xdr:nvSpPr>
            <xdr:spPr bwMode="auto">
              <a:xfrm>
                <a:off x="285750" y="35290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35661600"/>
              <a:ext cx="8020050" cy="476250"/>
              <a:chOff x="228600" y="35566411"/>
              <a:chExt cx="8001000" cy="476251"/>
            </a:xfrm>
          </xdr:grpSpPr>
          <xdr:sp macro="" textlink="">
            <xdr:nvSpPr>
              <xdr:cNvPr id="21617" name="Group Box 113" hidden="1">
                <a:extLst>
                  <a:ext uri="{63B3BB69-23CF-44E3-9099-C40C66FF867C}">
                    <a14:compatExt spid="_x0000_s21617"/>
                  </a:ext>
                  <a:ext uri="{FF2B5EF4-FFF2-40B4-BE49-F238E27FC236}">
                    <a16:creationId xmlns:a16="http://schemas.microsoft.com/office/drawing/2014/main" id="{00000000-0008-0000-0300-000071540000}"/>
                  </a:ext>
                </a:extLst>
              </xdr:cNvPr>
              <xdr:cNvSpPr/>
            </xdr:nvSpPr>
            <xdr:spPr bwMode="auto">
              <a:xfrm>
                <a:off x="228600" y="3556641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8" name="Option Button 114" hidden="1">
                <a:extLst>
                  <a:ext uri="{63B3BB69-23CF-44E3-9099-C40C66FF867C}">
                    <a14:compatExt spid="_x0000_s21618"/>
                  </a:ext>
                  <a:ext uri="{FF2B5EF4-FFF2-40B4-BE49-F238E27FC236}">
                    <a16:creationId xmlns:a16="http://schemas.microsoft.com/office/drawing/2014/main" id="{00000000-0008-0000-0300-000072540000}"/>
                  </a:ext>
                </a:extLst>
              </xdr:cNvPr>
              <xdr:cNvSpPr/>
            </xdr:nvSpPr>
            <xdr:spPr bwMode="auto">
              <a:xfrm>
                <a:off x="7448550" y="35766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9" name="Option Button 115" hidden="1">
                <a:extLst>
                  <a:ext uri="{63B3BB69-23CF-44E3-9099-C40C66FF867C}">
                    <a14:compatExt spid="_x0000_s21619"/>
                  </a:ext>
                  <a:ext uri="{FF2B5EF4-FFF2-40B4-BE49-F238E27FC236}">
                    <a16:creationId xmlns:a16="http://schemas.microsoft.com/office/drawing/2014/main" id="{00000000-0008-0000-0300-000073540000}"/>
                  </a:ext>
                </a:extLst>
              </xdr:cNvPr>
              <xdr:cNvSpPr/>
            </xdr:nvSpPr>
            <xdr:spPr bwMode="auto">
              <a:xfrm>
                <a:off x="733425" y="35766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0" name="Option Button 116" hidden="1">
                <a:extLst>
                  <a:ext uri="{63B3BB69-23CF-44E3-9099-C40C66FF867C}">
                    <a14:compatExt spid="_x0000_s21620"/>
                  </a:ext>
                  <a:ext uri="{FF2B5EF4-FFF2-40B4-BE49-F238E27FC236}">
                    <a16:creationId xmlns:a16="http://schemas.microsoft.com/office/drawing/2014/main" id="{00000000-0008-0000-0300-000074540000}"/>
                  </a:ext>
                </a:extLst>
              </xdr:cNvPr>
              <xdr:cNvSpPr/>
            </xdr:nvSpPr>
            <xdr:spPr bwMode="auto">
              <a:xfrm>
                <a:off x="285750" y="35766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5</xdr:col>
          <xdr:colOff>800100</xdr:colOff>
          <xdr:row>113</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41700450"/>
              <a:ext cx="8020050" cy="476250"/>
              <a:chOff x="228600" y="41586221"/>
              <a:chExt cx="8001000" cy="476251"/>
            </a:xfrm>
          </xdr:grpSpPr>
          <xdr:sp macro="" textlink="">
            <xdr:nvSpPr>
              <xdr:cNvPr id="21621" name="Group Box 117" hidden="1">
                <a:extLst>
                  <a:ext uri="{63B3BB69-23CF-44E3-9099-C40C66FF867C}">
                    <a14:compatExt spid="_x0000_s21621"/>
                  </a:ext>
                  <a:ext uri="{FF2B5EF4-FFF2-40B4-BE49-F238E27FC236}">
                    <a16:creationId xmlns:a16="http://schemas.microsoft.com/office/drawing/2014/main" id="{00000000-0008-0000-0300-000075540000}"/>
                  </a:ext>
                </a:extLst>
              </xdr:cNvPr>
              <xdr:cNvSpPr/>
            </xdr:nvSpPr>
            <xdr:spPr bwMode="auto">
              <a:xfrm>
                <a:off x="228600" y="4158622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2" name="Option Button 118" hidden="1">
                <a:extLst>
                  <a:ext uri="{63B3BB69-23CF-44E3-9099-C40C66FF867C}">
                    <a14:compatExt spid="_x0000_s21622"/>
                  </a:ext>
                  <a:ext uri="{FF2B5EF4-FFF2-40B4-BE49-F238E27FC236}">
                    <a16:creationId xmlns:a16="http://schemas.microsoft.com/office/drawing/2014/main" id="{00000000-0008-0000-0300-000076540000}"/>
                  </a:ext>
                </a:extLst>
              </xdr:cNvPr>
              <xdr:cNvSpPr/>
            </xdr:nvSpPr>
            <xdr:spPr bwMode="auto">
              <a:xfrm>
                <a:off x="7448550" y="41786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3" name="Option Button 119" hidden="1">
                <a:extLst>
                  <a:ext uri="{63B3BB69-23CF-44E3-9099-C40C66FF867C}">
                    <a14:compatExt spid="_x0000_s21623"/>
                  </a:ext>
                  <a:ext uri="{FF2B5EF4-FFF2-40B4-BE49-F238E27FC236}">
                    <a16:creationId xmlns:a16="http://schemas.microsoft.com/office/drawing/2014/main" id="{00000000-0008-0000-0300-000077540000}"/>
                  </a:ext>
                </a:extLst>
              </xdr:cNvPr>
              <xdr:cNvSpPr/>
            </xdr:nvSpPr>
            <xdr:spPr bwMode="auto">
              <a:xfrm>
                <a:off x="733425" y="41786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4" name="Option Button 120" hidden="1">
                <a:extLst>
                  <a:ext uri="{63B3BB69-23CF-44E3-9099-C40C66FF867C}">
                    <a14:compatExt spid="_x0000_s21624"/>
                  </a:ext>
                  <a:ext uri="{FF2B5EF4-FFF2-40B4-BE49-F238E27FC236}">
                    <a16:creationId xmlns:a16="http://schemas.microsoft.com/office/drawing/2014/main" id="{00000000-0008-0000-0300-000078540000}"/>
                  </a:ext>
                </a:extLst>
              </xdr:cNvPr>
              <xdr:cNvSpPr/>
            </xdr:nvSpPr>
            <xdr:spPr bwMode="auto">
              <a:xfrm>
                <a:off x="285750" y="41786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113</xdr:row>
          <xdr:rowOff>0</xdr:rowOff>
        </xdr:from>
        <xdr:to>
          <xdr:col>5</xdr:col>
          <xdr:colOff>800100</xdr:colOff>
          <xdr:row>114</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42176700"/>
              <a:ext cx="8020050" cy="476250"/>
              <a:chOff x="228600" y="42062472"/>
              <a:chExt cx="8001000" cy="476251"/>
            </a:xfrm>
          </xdr:grpSpPr>
          <xdr:sp macro="" textlink="">
            <xdr:nvSpPr>
              <xdr:cNvPr id="21625" name="Group Box 121" hidden="1">
                <a:extLst>
                  <a:ext uri="{63B3BB69-23CF-44E3-9099-C40C66FF867C}">
                    <a14:compatExt spid="_x0000_s21625"/>
                  </a:ext>
                  <a:ext uri="{FF2B5EF4-FFF2-40B4-BE49-F238E27FC236}">
                    <a16:creationId xmlns:a16="http://schemas.microsoft.com/office/drawing/2014/main" id="{00000000-0008-0000-0300-000079540000}"/>
                  </a:ext>
                </a:extLst>
              </xdr:cNvPr>
              <xdr:cNvSpPr/>
            </xdr:nvSpPr>
            <xdr:spPr bwMode="auto">
              <a:xfrm>
                <a:off x="228600" y="4206247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6" name="Option Button 122" hidden="1">
                <a:extLst>
                  <a:ext uri="{63B3BB69-23CF-44E3-9099-C40C66FF867C}">
                    <a14:compatExt spid="_x0000_s21626"/>
                  </a:ext>
                  <a:ext uri="{FF2B5EF4-FFF2-40B4-BE49-F238E27FC236}">
                    <a16:creationId xmlns:a16="http://schemas.microsoft.com/office/drawing/2014/main" id="{00000000-0008-0000-0300-00007A540000}"/>
                  </a:ext>
                </a:extLst>
              </xdr:cNvPr>
              <xdr:cNvSpPr/>
            </xdr:nvSpPr>
            <xdr:spPr bwMode="auto">
              <a:xfrm>
                <a:off x="7448550" y="42262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7" name="Option Button 123" hidden="1">
                <a:extLst>
                  <a:ext uri="{63B3BB69-23CF-44E3-9099-C40C66FF867C}">
                    <a14:compatExt spid="_x0000_s21627"/>
                  </a:ext>
                  <a:ext uri="{FF2B5EF4-FFF2-40B4-BE49-F238E27FC236}">
                    <a16:creationId xmlns:a16="http://schemas.microsoft.com/office/drawing/2014/main" id="{00000000-0008-0000-0300-00007B540000}"/>
                  </a:ext>
                </a:extLst>
              </xdr:cNvPr>
              <xdr:cNvSpPr/>
            </xdr:nvSpPr>
            <xdr:spPr bwMode="auto">
              <a:xfrm>
                <a:off x="733425" y="42262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8" name="Option Button 124" hidden="1">
                <a:extLst>
                  <a:ext uri="{63B3BB69-23CF-44E3-9099-C40C66FF867C}">
                    <a14:compatExt spid="_x0000_s21628"/>
                  </a:ext>
                  <a:ext uri="{FF2B5EF4-FFF2-40B4-BE49-F238E27FC236}">
                    <a16:creationId xmlns:a16="http://schemas.microsoft.com/office/drawing/2014/main" id="{00000000-0008-0000-0300-00007C540000}"/>
                  </a:ext>
                </a:extLst>
              </xdr:cNvPr>
              <xdr:cNvSpPr/>
            </xdr:nvSpPr>
            <xdr:spPr bwMode="auto">
              <a:xfrm>
                <a:off x="285750" y="42262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114</xdr:row>
          <xdr:rowOff>0</xdr:rowOff>
        </xdr:from>
        <xdr:to>
          <xdr:col>5</xdr:col>
          <xdr:colOff>800100</xdr:colOff>
          <xdr:row>115</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42652950"/>
              <a:ext cx="8020050" cy="476250"/>
              <a:chOff x="228600" y="42538635"/>
              <a:chExt cx="8001000" cy="476250"/>
            </a:xfrm>
          </xdr:grpSpPr>
          <xdr:sp macro="" textlink="">
            <xdr:nvSpPr>
              <xdr:cNvPr id="21629" name="Group Box 125" hidden="1">
                <a:extLst>
                  <a:ext uri="{63B3BB69-23CF-44E3-9099-C40C66FF867C}">
                    <a14:compatExt spid="_x0000_s21629"/>
                  </a:ext>
                  <a:ext uri="{FF2B5EF4-FFF2-40B4-BE49-F238E27FC236}">
                    <a16:creationId xmlns:a16="http://schemas.microsoft.com/office/drawing/2014/main" id="{00000000-0008-0000-0300-00007D540000}"/>
                  </a:ext>
                </a:extLst>
              </xdr:cNvPr>
              <xdr:cNvSpPr/>
            </xdr:nvSpPr>
            <xdr:spPr bwMode="auto">
              <a:xfrm>
                <a:off x="228600" y="4253863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30" name="Option Button 126" hidden="1">
                <a:extLst>
                  <a:ext uri="{63B3BB69-23CF-44E3-9099-C40C66FF867C}">
                    <a14:compatExt spid="_x0000_s21630"/>
                  </a:ext>
                  <a:ext uri="{FF2B5EF4-FFF2-40B4-BE49-F238E27FC236}">
                    <a16:creationId xmlns:a16="http://schemas.microsoft.com/office/drawing/2014/main" id="{00000000-0008-0000-0300-00007E540000}"/>
                  </a:ext>
                </a:extLst>
              </xdr:cNvPr>
              <xdr:cNvSpPr/>
            </xdr:nvSpPr>
            <xdr:spPr bwMode="auto">
              <a:xfrm>
                <a:off x="7448550" y="42738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1" name="Option Button 127" hidden="1">
                <a:extLst>
                  <a:ext uri="{63B3BB69-23CF-44E3-9099-C40C66FF867C}">
                    <a14:compatExt spid="_x0000_s21631"/>
                  </a:ext>
                  <a:ext uri="{FF2B5EF4-FFF2-40B4-BE49-F238E27FC236}">
                    <a16:creationId xmlns:a16="http://schemas.microsoft.com/office/drawing/2014/main" id="{00000000-0008-0000-0300-00007F540000}"/>
                  </a:ext>
                </a:extLst>
              </xdr:cNvPr>
              <xdr:cNvSpPr/>
            </xdr:nvSpPr>
            <xdr:spPr bwMode="auto">
              <a:xfrm>
                <a:off x="733425" y="42738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2" name="Option Button 128" hidden="1">
                <a:extLst>
                  <a:ext uri="{63B3BB69-23CF-44E3-9099-C40C66FF867C}">
                    <a14:compatExt spid="_x0000_s21632"/>
                  </a:ext>
                  <a:ext uri="{FF2B5EF4-FFF2-40B4-BE49-F238E27FC236}">
                    <a16:creationId xmlns:a16="http://schemas.microsoft.com/office/drawing/2014/main" id="{00000000-0008-0000-0300-000080540000}"/>
                  </a:ext>
                </a:extLst>
              </xdr:cNvPr>
              <xdr:cNvSpPr/>
            </xdr:nvSpPr>
            <xdr:spPr bwMode="auto">
              <a:xfrm>
                <a:off x="285750" y="42738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115</xdr:row>
          <xdr:rowOff>0</xdr:rowOff>
        </xdr:from>
        <xdr:to>
          <xdr:col>5</xdr:col>
          <xdr:colOff>800100</xdr:colOff>
          <xdr:row>116</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43129200"/>
              <a:ext cx="8020050" cy="476250"/>
              <a:chOff x="228600" y="43014974"/>
              <a:chExt cx="8001000" cy="476251"/>
            </a:xfrm>
          </xdr:grpSpPr>
          <xdr:sp macro="" textlink="">
            <xdr:nvSpPr>
              <xdr:cNvPr id="21633" name="Group Box 129" hidden="1">
                <a:extLst>
                  <a:ext uri="{63B3BB69-23CF-44E3-9099-C40C66FF867C}">
                    <a14:compatExt spid="_x0000_s21633"/>
                  </a:ext>
                  <a:ext uri="{FF2B5EF4-FFF2-40B4-BE49-F238E27FC236}">
                    <a16:creationId xmlns:a16="http://schemas.microsoft.com/office/drawing/2014/main" id="{00000000-0008-0000-0300-000081540000}"/>
                  </a:ext>
                </a:extLst>
              </xdr:cNvPr>
              <xdr:cNvSpPr/>
            </xdr:nvSpPr>
            <xdr:spPr bwMode="auto">
              <a:xfrm>
                <a:off x="228600" y="430149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4" name="Option Button 130" hidden="1">
                <a:extLst>
                  <a:ext uri="{63B3BB69-23CF-44E3-9099-C40C66FF867C}">
                    <a14:compatExt spid="_x0000_s21634"/>
                  </a:ext>
                  <a:ext uri="{FF2B5EF4-FFF2-40B4-BE49-F238E27FC236}">
                    <a16:creationId xmlns:a16="http://schemas.microsoft.com/office/drawing/2014/main" id="{00000000-0008-0000-0300-000082540000}"/>
                  </a:ext>
                </a:extLst>
              </xdr:cNvPr>
              <xdr:cNvSpPr/>
            </xdr:nvSpPr>
            <xdr:spPr bwMode="auto">
              <a:xfrm>
                <a:off x="7448550" y="43214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5" name="Option Button 131" hidden="1">
                <a:extLst>
                  <a:ext uri="{63B3BB69-23CF-44E3-9099-C40C66FF867C}">
                    <a14:compatExt spid="_x0000_s21635"/>
                  </a:ext>
                  <a:ext uri="{FF2B5EF4-FFF2-40B4-BE49-F238E27FC236}">
                    <a16:creationId xmlns:a16="http://schemas.microsoft.com/office/drawing/2014/main" id="{00000000-0008-0000-0300-000083540000}"/>
                  </a:ext>
                </a:extLst>
              </xdr:cNvPr>
              <xdr:cNvSpPr/>
            </xdr:nvSpPr>
            <xdr:spPr bwMode="auto">
              <a:xfrm>
                <a:off x="733425" y="43214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6" name="Option Button 132" hidden="1">
                <a:extLst>
                  <a:ext uri="{63B3BB69-23CF-44E3-9099-C40C66FF867C}">
                    <a14:compatExt spid="_x0000_s21636"/>
                  </a:ext>
                  <a:ext uri="{FF2B5EF4-FFF2-40B4-BE49-F238E27FC236}">
                    <a16:creationId xmlns:a16="http://schemas.microsoft.com/office/drawing/2014/main" id="{00000000-0008-0000-0300-000084540000}"/>
                  </a:ext>
                </a:extLst>
              </xdr:cNvPr>
              <xdr:cNvSpPr/>
            </xdr:nvSpPr>
            <xdr:spPr bwMode="auto">
              <a:xfrm>
                <a:off x="285750" y="43214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116</xdr:row>
          <xdr:rowOff>0</xdr:rowOff>
        </xdr:from>
        <xdr:to>
          <xdr:col>5</xdr:col>
          <xdr:colOff>800100</xdr:colOff>
          <xdr:row>117</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43605450"/>
              <a:ext cx="8020050" cy="476250"/>
              <a:chOff x="228600" y="43491225"/>
              <a:chExt cx="8001000" cy="476251"/>
            </a:xfrm>
          </xdr:grpSpPr>
          <xdr:sp macro="" textlink="">
            <xdr:nvSpPr>
              <xdr:cNvPr id="21637" name="Group Box 133" hidden="1">
                <a:extLst>
                  <a:ext uri="{63B3BB69-23CF-44E3-9099-C40C66FF867C}">
                    <a14:compatExt spid="_x0000_s21637"/>
                  </a:ext>
                  <a:ext uri="{FF2B5EF4-FFF2-40B4-BE49-F238E27FC236}">
                    <a16:creationId xmlns:a16="http://schemas.microsoft.com/office/drawing/2014/main" id="{00000000-0008-0000-0300-000085540000}"/>
                  </a:ext>
                </a:extLst>
              </xdr:cNvPr>
              <xdr:cNvSpPr/>
            </xdr:nvSpPr>
            <xdr:spPr bwMode="auto">
              <a:xfrm>
                <a:off x="228600" y="434912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8" name="Option Button 134" hidden="1">
                <a:extLst>
                  <a:ext uri="{63B3BB69-23CF-44E3-9099-C40C66FF867C}">
                    <a14:compatExt spid="_x0000_s21638"/>
                  </a:ext>
                  <a:ext uri="{FF2B5EF4-FFF2-40B4-BE49-F238E27FC236}">
                    <a16:creationId xmlns:a16="http://schemas.microsoft.com/office/drawing/2014/main" id="{00000000-0008-0000-0300-000086540000}"/>
                  </a:ext>
                </a:extLst>
              </xdr:cNvPr>
              <xdr:cNvSpPr/>
            </xdr:nvSpPr>
            <xdr:spPr bwMode="auto">
              <a:xfrm>
                <a:off x="7448550" y="43691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9" name="Option Button 135" hidden="1">
                <a:extLst>
                  <a:ext uri="{63B3BB69-23CF-44E3-9099-C40C66FF867C}">
                    <a14:compatExt spid="_x0000_s21639"/>
                  </a:ext>
                  <a:ext uri="{FF2B5EF4-FFF2-40B4-BE49-F238E27FC236}">
                    <a16:creationId xmlns:a16="http://schemas.microsoft.com/office/drawing/2014/main" id="{00000000-0008-0000-0300-000087540000}"/>
                  </a:ext>
                </a:extLst>
              </xdr:cNvPr>
              <xdr:cNvSpPr/>
            </xdr:nvSpPr>
            <xdr:spPr bwMode="auto">
              <a:xfrm>
                <a:off x="733425" y="43691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0" name="Option Button 136" hidden="1">
                <a:extLst>
                  <a:ext uri="{63B3BB69-23CF-44E3-9099-C40C66FF867C}">
                    <a14:compatExt spid="_x0000_s21640"/>
                  </a:ext>
                  <a:ext uri="{FF2B5EF4-FFF2-40B4-BE49-F238E27FC236}">
                    <a16:creationId xmlns:a16="http://schemas.microsoft.com/office/drawing/2014/main" id="{00000000-0008-0000-0300-000088540000}"/>
                  </a:ext>
                </a:extLst>
              </xdr:cNvPr>
              <xdr:cNvSpPr/>
            </xdr:nvSpPr>
            <xdr:spPr bwMode="auto">
              <a:xfrm>
                <a:off x="285750" y="43691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45510450"/>
              <a:ext cx="8020050" cy="476250"/>
              <a:chOff x="228600" y="45386703"/>
              <a:chExt cx="8001000" cy="476251"/>
            </a:xfrm>
          </xdr:grpSpPr>
          <xdr:sp macro="" textlink="">
            <xdr:nvSpPr>
              <xdr:cNvPr id="21641" name="Group Box 137" hidden="1">
                <a:extLst>
                  <a:ext uri="{63B3BB69-23CF-44E3-9099-C40C66FF867C}">
                    <a14:compatExt spid="_x0000_s21641"/>
                  </a:ext>
                  <a:ext uri="{FF2B5EF4-FFF2-40B4-BE49-F238E27FC236}">
                    <a16:creationId xmlns:a16="http://schemas.microsoft.com/office/drawing/2014/main" id="{00000000-0008-0000-0300-000089540000}"/>
                  </a:ext>
                </a:extLst>
              </xdr:cNvPr>
              <xdr:cNvSpPr/>
            </xdr:nvSpPr>
            <xdr:spPr bwMode="auto">
              <a:xfrm>
                <a:off x="228600" y="4538670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2" name="Option Button 138" hidden="1">
                <a:extLst>
                  <a:ext uri="{63B3BB69-23CF-44E3-9099-C40C66FF867C}">
                    <a14:compatExt spid="_x0000_s21642"/>
                  </a:ext>
                  <a:ext uri="{FF2B5EF4-FFF2-40B4-BE49-F238E27FC236}">
                    <a16:creationId xmlns:a16="http://schemas.microsoft.com/office/drawing/2014/main" id="{00000000-0008-0000-0300-00008A540000}"/>
                  </a:ext>
                </a:extLst>
              </xdr:cNvPr>
              <xdr:cNvSpPr/>
            </xdr:nvSpPr>
            <xdr:spPr bwMode="auto">
              <a:xfrm>
                <a:off x="7448550" y="455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3" name="Option Button 139" hidden="1">
                <a:extLst>
                  <a:ext uri="{63B3BB69-23CF-44E3-9099-C40C66FF867C}">
                    <a14:compatExt spid="_x0000_s21643"/>
                  </a:ext>
                  <a:ext uri="{FF2B5EF4-FFF2-40B4-BE49-F238E27FC236}">
                    <a16:creationId xmlns:a16="http://schemas.microsoft.com/office/drawing/2014/main" id="{00000000-0008-0000-0300-00008B540000}"/>
                  </a:ext>
                </a:extLst>
              </xdr:cNvPr>
              <xdr:cNvSpPr/>
            </xdr:nvSpPr>
            <xdr:spPr bwMode="auto">
              <a:xfrm>
                <a:off x="733425" y="455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4" name="Option Button 140" hidden="1">
                <a:extLst>
                  <a:ext uri="{63B3BB69-23CF-44E3-9099-C40C66FF867C}">
                    <a14:compatExt spid="_x0000_s21644"/>
                  </a:ext>
                  <a:ext uri="{FF2B5EF4-FFF2-40B4-BE49-F238E27FC236}">
                    <a16:creationId xmlns:a16="http://schemas.microsoft.com/office/drawing/2014/main" id="{00000000-0008-0000-0300-00008C540000}"/>
                  </a:ext>
                </a:extLst>
              </xdr:cNvPr>
              <xdr:cNvSpPr/>
            </xdr:nvSpPr>
            <xdr:spPr bwMode="auto">
              <a:xfrm>
                <a:off x="285750" y="455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45986700"/>
              <a:ext cx="8020050" cy="476250"/>
              <a:chOff x="228600" y="45862954"/>
              <a:chExt cx="8001000" cy="476251"/>
            </a:xfrm>
          </xdr:grpSpPr>
          <xdr:sp macro="" textlink="">
            <xdr:nvSpPr>
              <xdr:cNvPr id="21645" name="Group Box 141" hidden="1">
                <a:extLst>
                  <a:ext uri="{63B3BB69-23CF-44E3-9099-C40C66FF867C}">
                    <a14:compatExt spid="_x0000_s21645"/>
                  </a:ext>
                  <a:ext uri="{FF2B5EF4-FFF2-40B4-BE49-F238E27FC236}">
                    <a16:creationId xmlns:a16="http://schemas.microsoft.com/office/drawing/2014/main" id="{00000000-0008-0000-0300-00008D540000}"/>
                  </a:ext>
                </a:extLst>
              </xdr:cNvPr>
              <xdr:cNvSpPr/>
            </xdr:nvSpPr>
            <xdr:spPr bwMode="auto">
              <a:xfrm>
                <a:off x="228600" y="4586295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6" name="Option Button 142" hidden="1">
                <a:extLst>
                  <a:ext uri="{63B3BB69-23CF-44E3-9099-C40C66FF867C}">
                    <a14:compatExt spid="_x0000_s21646"/>
                  </a:ext>
                  <a:ext uri="{FF2B5EF4-FFF2-40B4-BE49-F238E27FC236}">
                    <a16:creationId xmlns:a16="http://schemas.microsoft.com/office/drawing/2014/main" id="{00000000-0008-0000-0300-00008E540000}"/>
                  </a:ext>
                </a:extLst>
              </xdr:cNvPr>
              <xdr:cNvSpPr/>
            </xdr:nvSpPr>
            <xdr:spPr bwMode="auto">
              <a:xfrm>
                <a:off x="7448550" y="46062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7" name="Option Button 143" hidden="1">
                <a:extLst>
                  <a:ext uri="{63B3BB69-23CF-44E3-9099-C40C66FF867C}">
                    <a14:compatExt spid="_x0000_s21647"/>
                  </a:ext>
                  <a:ext uri="{FF2B5EF4-FFF2-40B4-BE49-F238E27FC236}">
                    <a16:creationId xmlns:a16="http://schemas.microsoft.com/office/drawing/2014/main" id="{00000000-0008-0000-0300-00008F540000}"/>
                  </a:ext>
                </a:extLst>
              </xdr:cNvPr>
              <xdr:cNvSpPr/>
            </xdr:nvSpPr>
            <xdr:spPr bwMode="auto">
              <a:xfrm>
                <a:off x="733425" y="46062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8" name="Option Button 144" hidden="1">
                <a:extLst>
                  <a:ext uri="{63B3BB69-23CF-44E3-9099-C40C66FF867C}">
                    <a14:compatExt spid="_x0000_s21648"/>
                  </a:ext>
                  <a:ext uri="{FF2B5EF4-FFF2-40B4-BE49-F238E27FC236}">
                    <a16:creationId xmlns:a16="http://schemas.microsoft.com/office/drawing/2014/main" id="{00000000-0008-0000-0300-000090540000}"/>
                  </a:ext>
                </a:extLst>
              </xdr:cNvPr>
              <xdr:cNvSpPr/>
            </xdr:nvSpPr>
            <xdr:spPr bwMode="auto">
              <a:xfrm>
                <a:off x="285750" y="46062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46462950"/>
              <a:ext cx="8020050" cy="476250"/>
              <a:chOff x="228600" y="46339204"/>
              <a:chExt cx="8001000" cy="476251"/>
            </a:xfrm>
          </xdr:grpSpPr>
          <xdr:sp macro="" textlink="">
            <xdr:nvSpPr>
              <xdr:cNvPr id="21649" name="Group Box 145" hidden="1">
                <a:extLst>
                  <a:ext uri="{63B3BB69-23CF-44E3-9099-C40C66FF867C}">
                    <a14:compatExt spid="_x0000_s21649"/>
                  </a:ext>
                  <a:ext uri="{FF2B5EF4-FFF2-40B4-BE49-F238E27FC236}">
                    <a16:creationId xmlns:a16="http://schemas.microsoft.com/office/drawing/2014/main" id="{00000000-0008-0000-0300-000091540000}"/>
                  </a:ext>
                </a:extLst>
              </xdr:cNvPr>
              <xdr:cNvSpPr/>
            </xdr:nvSpPr>
            <xdr:spPr bwMode="auto">
              <a:xfrm>
                <a:off x="228600" y="4633920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0" name="Option Button 146" hidden="1">
                <a:extLst>
                  <a:ext uri="{63B3BB69-23CF-44E3-9099-C40C66FF867C}">
                    <a14:compatExt spid="_x0000_s21650"/>
                  </a:ext>
                  <a:ext uri="{FF2B5EF4-FFF2-40B4-BE49-F238E27FC236}">
                    <a16:creationId xmlns:a16="http://schemas.microsoft.com/office/drawing/2014/main" id="{00000000-0008-0000-0300-000092540000}"/>
                  </a:ext>
                </a:extLst>
              </xdr:cNvPr>
              <xdr:cNvSpPr/>
            </xdr:nvSpPr>
            <xdr:spPr bwMode="auto">
              <a:xfrm>
                <a:off x="7448550" y="46539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1" name="Option Button 147" hidden="1">
                <a:extLst>
                  <a:ext uri="{63B3BB69-23CF-44E3-9099-C40C66FF867C}">
                    <a14:compatExt spid="_x0000_s21651"/>
                  </a:ext>
                  <a:ext uri="{FF2B5EF4-FFF2-40B4-BE49-F238E27FC236}">
                    <a16:creationId xmlns:a16="http://schemas.microsoft.com/office/drawing/2014/main" id="{00000000-0008-0000-0300-000093540000}"/>
                  </a:ext>
                </a:extLst>
              </xdr:cNvPr>
              <xdr:cNvSpPr/>
            </xdr:nvSpPr>
            <xdr:spPr bwMode="auto">
              <a:xfrm>
                <a:off x="733425" y="46539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2" name="Option Button 148" hidden="1">
                <a:extLst>
                  <a:ext uri="{63B3BB69-23CF-44E3-9099-C40C66FF867C}">
                    <a14:compatExt spid="_x0000_s21652"/>
                  </a:ext>
                  <a:ext uri="{FF2B5EF4-FFF2-40B4-BE49-F238E27FC236}">
                    <a16:creationId xmlns:a16="http://schemas.microsoft.com/office/drawing/2014/main" id="{00000000-0008-0000-0300-000094540000}"/>
                  </a:ext>
                </a:extLst>
              </xdr:cNvPr>
              <xdr:cNvSpPr/>
            </xdr:nvSpPr>
            <xdr:spPr bwMode="auto">
              <a:xfrm>
                <a:off x="285750" y="46539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8600" y="46939200"/>
              <a:ext cx="8020050" cy="476250"/>
              <a:chOff x="228600" y="46815455"/>
              <a:chExt cx="8001000" cy="476251"/>
            </a:xfrm>
          </xdr:grpSpPr>
          <xdr:sp macro="" textlink="">
            <xdr:nvSpPr>
              <xdr:cNvPr id="21653" name="Group Box 149" hidden="1">
                <a:extLst>
                  <a:ext uri="{63B3BB69-23CF-44E3-9099-C40C66FF867C}">
                    <a14:compatExt spid="_x0000_s21653"/>
                  </a:ext>
                  <a:ext uri="{FF2B5EF4-FFF2-40B4-BE49-F238E27FC236}">
                    <a16:creationId xmlns:a16="http://schemas.microsoft.com/office/drawing/2014/main" id="{00000000-0008-0000-0300-000095540000}"/>
                  </a:ext>
                </a:extLst>
              </xdr:cNvPr>
              <xdr:cNvSpPr/>
            </xdr:nvSpPr>
            <xdr:spPr bwMode="auto">
              <a:xfrm>
                <a:off x="228600" y="4681545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4" name="Option Button 150" hidden="1">
                <a:extLst>
                  <a:ext uri="{63B3BB69-23CF-44E3-9099-C40C66FF867C}">
                    <a14:compatExt spid="_x0000_s21654"/>
                  </a:ext>
                  <a:ext uri="{FF2B5EF4-FFF2-40B4-BE49-F238E27FC236}">
                    <a16:creationId xmlns:a16="http://schemas.microsoft.com/office/drawing/2014/main" id="{00000000-0008-0000-0300-000096540000}"/>
                  </a:ext>
                </a:extLst>
              </xdr:cNvPr>
              <xdr:cNvSpPr/>
            </xdr:nvSpPr>
            <xdr:spPr bwMode="auto">
              <a:xfrm>
                <a:off x="7448550" y="47015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5" name="Option Button 151" hidden="1">
                <a:extLst>
                  <a:ext uri="{63B3BB69-23CF-44E3-9099-C40C66FF867C}">
                    <a14:compatExt spid="_x0000_s21655"/>
                  </a:ext>
                  <a:ext uri="{FF2B5EF4-FFF2-40B4-BE49-F238E27FC236}">
                    <a16:creationId xmlns:a16="http://schemas.microsoft.com/office/drawing/2014/main" id="{00000000-0008-0000-0300-000097540000}"/>
                  </a:ext>
                </a:extLst>
              </xdr:cNvPr>
              <xdr:cNvSpPr/>
            </xdr:nvSpPr>
            <xdr:spPr bwMode="auto">
              <a:xfrm>
                <a:off x="733425" y="47015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6" name="Option Button 152" hidden="1">
                <a:extLst>
                  <a:ext uri="{63B3BB69-23CF-44E3-9099-C40C66FF867C}">
                    <a14:compatExt spid="_x0000_s21656"/>
                  </a:ext>
                  <a:ext uri="{FF2B5EF4-FFF2-40B4-BE49-F238E27FC236}">
                    <a16:creationId xmlns:a16="http://schemas.microsoft.com/office/drawing/2014/main" id="{00000000-0008-0000-0300-000098540000}"/>
                  </a:ext>
                </a:extLst>
              </xdr:cNvPr>
              <xdr:cNvSpPr/>
            </xdr:nvSpPr>
            <xdr:spPr bwMode="auto">
              <a:xfrm>
                <a:off x="285750" y="47015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8600" y="52978050"/>
              <a:ext cx="8020050" cy="476250"/>
              <a:chOff x="228600" y="52835266"/>
              <a:chExt cx="8001000" cy="476251"/>
            </a:xfrm>
          </xdr:grpSpPr>
          <xdr:sp macro="" textlink="">
            <xdr:nvSpPr>
              <xdr:cNvPr id="21657" name="Group Box 153" hidden="1">
                <a:extLst>
                  <a:ext uri="{63B3BB69-23CF-44E3-9099-C40C66FF867C}">
                    <a14:compatExt spid="_x0000_s21657"/>
                  </a:ext>
                  <a:ext uri="{FF2B5EF4-FFF2-40B4-BE49-F238E27FC236}">
                    <a16:creationId xmlns:a16="http://schemas.microsoft.com/office/drawing/2014/main" id="{00000000-0008-0000-0300-000099540000}"/>
                  </a:ext>
                </a:extLst>
              </xdr:cNvPr>
              <xdr:cNvSpPr/>
            </xdr:nvSpPr>
            <xdr:spPr bwMode="auto">
              <a:xfrm>
                <a:off x="228600" y="5283526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8" name="Option Button 154" hidden="1">
                <a:extLst>
                  <a:ext uri="{63B3BB69-23CF-44E3-9099-C40C66FF867C}">
                    <a14:compatExt spid="_x0000_s21658"/>
                  </a:ext>
                  <a:ext uri="{FF2B5EF4-FFF2-40B4-BE49-F238E27FC236}">
                    <a16:creationId xmlns:a16="http://schemas.microsoft.com/office/drawing/2014/main" id="{00000000-0008-0000-0300-00009A540000}"/>
                  </a:ext>
                </a:extLst>
              </xdr:cNvPr>
              <xdr:cNvSpPr/>
            </xdr:nvSpPr>
            <xdr:spPr bwMode="auto">
              <a:xfrm>
                <a:off x="7448550" y="530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9" name="Option Button 155" hidden="1">
                <a:extLst>
                  <a:ext uri="{63B3BB69-23CF-44E3-9099-C40C66FF867C}">
                    <a14:compatExt spid="_x0000_s21659"/>
                  </a:ext>
                  <a:ext uri="{FF2B5EF4-FFF2-40B4-BE49-F238E27FC236}">
                    <a16:creationId xmlns:a16="http://schemas.microsoft.com/office/drawing/2014/main" id="{00000000-0008-0000-0300-00009B540000}"/>
                  </a:ext>
                </a:extLst>
              </xdr:cNvPr>
              <xdr:cNvSpPr/>
            </xdr:nvSpPr>
            <xdr:spPr bwMode="auto">
              <a:xfrm>
                <a:off x="733425" y="530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0" name="Option Button 156" hidden="1">
                <a:extLst>
                  <a:ext uri="{63B3BB69-23CF-44E3-9099-C40C66FF867C}">
                    <a14:compatExt spid="_x0000_s21660"/>
                  </a:ext>
                  <a:ext uri="{FF2B5EF4-FFF2-40B4-BE49-F238E27FC236}">
                    <a16:creationId xmlns:a16="http://schemas.microsoft.com/office/drawing/2014/main" id="{00000000-0008-0000-0300-00009C540000}"/>
                  </a:ext>
                </a:extLst>
              </xdr:cNvPr>
              <xdr:cNvSpPr/>
            </xdr:nvSpPr>
            <xdr:spPr bwMode="auto">
              <a:xfrm>
                <a:off x="285750" y="530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8600" y="53454300"/>
              <a:ext cx="8020050" cy="476250"/>
              <a:chOff x="228600" y="53311517"/>
              <a:chExt cx="8001000" cy="476251"/>
            </a:xfrm>
          </xdr:grpSpPr>
          <xdr:sp macro="" textlink="">
            <xdr:nvSpPr>
              <xdr:cNvPr id="21661" name="Group Box 157" hidden="1">
                <a:extLst>
                  <a:ext uri="{63B3BB69-23CF-44E3-9099-C40C66FF867C}">
                    <a14:compatExt spid="_x0000_s21661"/>
                  </a:ext>
                  <a:ext uri="{FF2B5EF4-FFF2-40B4-BE49-F238E27FC236}">
                    <a16:creationId xmlns:a16="http://schemas.microsoft.com/office/drawing/2014/main" id="{00000000-0008-0000-0300-00009D540000}"/>
                  </a:ext>
                </a:extLst>
              </xdr:cNvPr>
              <xdr:cNvSpPr/>
            </xdr:nvSpPr>
            <xdr:spPr bwMode="auto">
              <a:xfrm>
                <a:off x="228600" y="5331151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2" name="Option Button 158" hidden="1">
                <a:extLst>
                  <a:ext uri="{63B3BB69-23CF-44E3-9099-C40C66FF867C}">
                    <a14:compatExt spid="_x0000_s21662"/>
                  </a:ext>
                  <a:ext uri="{FF2B5EF4-FFF2-40B4-BE49-F238E27FC236}">
                    <a16:creationId xmlns:a16="http://schemas.microsoft.com/office/drawing/2014/main" id="{00000000-0008-0000-0300-00009E540000}"/>
                  </a:ext>
                </a:extLst>
              </xdr:cNvPr>
              <xdr:cNvSpPr/>
            </xdr:nvSpPr>
            <xdr:spPr bwMode="auto">
              <a:xfrm>
                <a:off x="7448550" y="535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3" name="Option Button 159" hidden="1">
                <a:extLst>
                  <a:ext uri="{63B3BB69-23CF-44E3-9099-C40C66FF867C}">
                    <a14:compatExt spid="_x0000_s21663"/>
                  </a:ext>
                  <a:ext uri="{FF2B5EF4-FFF2-40B4-BE49-F238E27FC236}">
                    <a16:creationId xmlns:a16="http://schemas.microsoft.com/office/drawing/2014/main" id="{00000000-0008-0000-0300-00009F540000}"/>
                  </a:ext>
                </a:extLst>
              </xdr:cNvPr>
              <xdr:cNvSpPr/>
            </xdr:nvSpPr>
            <xdr:spPr bwMode="auto">
              <a:xfrm>
                <a:off x="733425" y="535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4" name="Option Button 160" hidden="1">
                <a:extLst>
                  <a:ext uri="{63B3BB69-23CF-44E3-9099-C40C66FF867C}">
                    <a14:compatExt spid="_x0000_s21664"/>
                  </a:ext>
                  <a:ext uri="{FF2B5EF4-FFF2-40B4-BE49-F238E27FC236}">
                    <a16:creationId xmlns:a16="http://schemas.microsoft.com/office/drawing/2014/main" id="{00000000-0008-0000-0300-0000A0540000}"/>
                  </a:ext>
                </a:extLst>
              </xdr:cNvPr>
              <xdr:cNvSpPr/>
            </xdr:nvSpPr>
            <xdr:spPr bwMode="auto">
              <a:xfrm>
                <a:off x="285750" y="535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145</xdr:row>
          <xdr:rowOff>0</xdr:rowOff>
        </xdr:from>
        <xdr:to>
          <xdr:col>5</xdr:col>
          <xdr:colOff>800100</xdr:colOff>
          <xdr:row>146</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8600" y="54749700"/>
              <a:ext cx="8020050" cy="476250"/>
              <a:chOff x="228600" y="54606919"/>
              <a:chExt cx="8001000" cy="476251"/>
            </a:xfrm>
          </xdr:grpSpPr>
          <xdr:sp macro="" textlink="">
            <xdr:nvSpPr>
              <xdr:cNvPr id="21665" name="Group Box 161" hidden="1">
                <a:extLst>
                  <a:ext uri="{63B3BB69-23CF-44E3-9099-C40C66FF867C}">
                    <a14:compatExt spid="_x0000_s21665"/>
                  </a:ext>
                  <a:ext uri="{FF2B5EF4-FFF2-40B4-BE49-F238E27FC236}">
                    <a16:creationId xmlns:a16="http://schemas.microsoft.com/office/drawing/2014/main" id="{00000000-0008-0000-0300-0000A1540000}"/>
                  </a:ext>
                </a:extLst>
              </xdr:cNvPr>
              <xdr:cNvSpPr/>
            </xdr:nvSpPr>
            <xdr:spPr bwMode="auto">
              <a:xfrm>
                <a:off x="228600" y="5460691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6" name="Option Button 162" hidden="1">
                <a:extLst>
                  <a:ext uri="{63B3BB69-23CF-44E3-9099-C40C66FF867C}">
                    <a14:compatExt spid="_x0000_s21666"/>
                  </a:ext>
                  <a:ext uri="{FF2B5EF4-FFF2-40B4-BE49-F238E27FC236}">
                    <a16:creationId xmlns:a16="http://schemas.microsoft.com/office/drawing/2014/main" id="{00000000-0008-0000-0300-0000A2540000}"/>
                  </a:ext>
                </a:extLst>
              </xdr:cNvPr>
              <xdr:cNvSpPr/>
            </xdr:nvSpPr>
            <xdr:spPr bwMode="auto">
              <a:xfrm>
                <a:off x="7448550" y="54806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7" name="Option Button 163" hidden="1">
                <a:extLst>
                  <a:ext uri="{63B3BB69-23CF-44E3-9099-C40C66FF867C}">
                    <a14:compatExt spid="_x0000_s21667"/>
                  </a:ext>
                  <a:ext uri="{FF2B5EF4-FFF2-40B4-BE49-F238E27FC236}">
                    <a16:creationId xmlns:a16="http://schemas.microsoft.com/office/drawing/2014/main" id="{00000000-0008-0000-0300-0000A3540000}"/>
                  </a:ext>
                </a:extLst>
              </xdr:cNvPr>
              <xdr:cNvSpPr/>
            </xdr:nvSpPr>
            <xdr:spPr bwMode="auto">
              <a:xfrm>
                <a:off x="733425" y="54806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8" name="Option Button 164" hidden="1">
                <a:extLst>
                  <a:ext uri="{63B3BB69-23CF-44E3-9099-C40C66FF867C}">
                    <a14:compatExt spid="_x0000_s21668"/>
                  </a:ext>
                  <a:ext uri="{FF2B5EF4-FFF2-40B4-BE49-F238E27FC236}">
                    <a16:creationId xmlns:a16="http://schemas.microsoft.com/office/drawing/2014/main" id="{00000000-0008-0000-0300-0000A4540000}"/>
                  </a:ext>
                </a:extLst>
              </xdr:cNvPr>
              <xdr:cNvSpPr/>
            </xdr:nvSpPr>
            <xdr:spPr bwMode="auto">
              <a:xfrm>
                <a:off x="285750" y="54806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0</xdr:rowOff>
        </xdr:from>
        <xdr:to>
          <xdr:col>5</xdr:col>
          <xdr:colOff>800100</xdr:colOff>
          <xdr:row>147</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8600" y="55225950"/>
              <a:ext cx="8020050" cy="476250"/>
              <a:chOff x="228600" y="55083170"/>
              <a:chExt cx="8001000" cy="476251"/>
            </a:xfrm>
          </xdr:grpSpPr>
          <xdr:sp macro="" textlink="">
            <xdr:nvSpPr>
              <xdr:cNvPr id="21669" name="Group Box 165" hidden="1">
                <a:extLst>
                  <a:ext uri="{63B3BB69-23CF-44E3-9099-C40C66FF867C}">
                    <a14:compatExt spid="_x0000_s21669"/>
                  </a:ext>
                  <a:ext uri="{FF2B5EF4-FFF2-40B4-BE49-F238E27FC236}">
                    <a16:creationId xmlns:a16="http://schemas.microsoft.com/office/drawing/2014/main" id="{00000000-0008-0000-0300-0000A5540000}"/>
                  </a:ext>
                </a:extLst>
              </xdr:cNvPr>
              <xdr:cNvSpPr/>
            </xdr:nvSpPr>
            <xdr:spPr bwMode="auto">
              <a:xfrm>
                <a:off x="228600" y="5508317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0" name="Option Button 166" hidden="1">
                <a:extLst>
                  <a:ext uri="{63B3BB69-23CF-44E3-9099-C40C66FF867C}">
                    <a14:compatExt spid="_x0000_s21670"/>
                  </a:ext>
                  <a:ext uri="{FF2B5EF4-FFF2-40B4-BE49-F238E27FC236}">
                    <a16:creationId xmlns:a16="http://schemas.microsoft.com/office/drawing/2014/main" id="{00000000-0008-0000-0300-0000A6540000}"/>
                  </a:ext>
                </a:extLst>
              </xdr:cNvPr>
              <xdr:cNvSpPr/>
            </xdr:nvSpPr>
            <xdr:spPr bwMode="auto">
              <a:xfrm>
                <a:off x="7448550" y="55283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1" name="Option Button 167" hidden="1">
                <a:extLst>
                  <a:ext uri="{63B3BB69-23CF-44E3-9099-C40C66FF867C}">
                    <a14:compatExt spid="_x0000_s21671"/>
                  </a:ext>
                  <a:ext uri="{FF2B5EF4-FFF2-40B4-BE49-F238E27FC236}">
                    <a16:creationId xmlns:a16="http://schemas.microsoft.com/office/drawing/2014/main" id="{00000000-0008-0000-0300-0000A7540000}"/>
                  </a:ext>
                </a:extLst>
              </xdr:cNvPr>
              <xdr:cNvSpPr/>
            </xdr:nvSpPr>
            <xdr:spPr bwMode="auto">
              <a:xfrm>
                <a:off x="733425" y="55283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2" name="Option Button 168" hidden="1">
                <a:extLst>
                  <a:ext uri="{63B3BB69-23CF-44E3-9099-C40C66FF867C}">
                    <a14:compatExt spid="_x0000_s21672"/>
                  </a:ext>
                  <a:ext uri="{FF2B5EF4-FFF2-40B4-BE49-F238E27FC236}">
                    <a16:creationId xmlns:a16="http://schemas.microsoft.com/office/drawing/2014/main" id="{00000000-0008-0000-0300-0000A8540000}"/>
                  </a:ext>
                </a:extLst>
              </xdr:cNvPr>
              <xdr:cNvSpPr/>
            </xdr:nvSpPr>
            <xdr:spPr bwMode="auto">
              <a:xfrm>
                <a:off x="285750" y="55283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8600" y="56521350"/>
              <a:ext cx="8020050" cy="476250"/>
              <a:chOff x="228600" y="56378454"/>
              <a:chExt cx="8001000" cy="476250"/>
            </a:xfrm>
          </xdr:grpSpPr>
          <xdr:sp macro="" textlink="">
            <xdr:nvSpPr>
              <xdr:cNvPr id="21673" name="Group Box 169" hidden="1">
                <a:extLst>
                  <a:ext uri="{63B3BB69-23CF-44E3-9099-C40C66FF867C}">
                    <a14:compatExt spid="_x0000_s21673"/>
                  </a:ext>
                  <a:ext uri="{FF2B5EF4-FFF2-40B4-BE49-F238E27FC236}">
                    <a16:creationId xmlns:a16="http://schemas.microsoft.com/office/drawing/2014/main" id="{00000000-0008-0000-0300-0000A9540000}"/>
                  </a:ext>
                </a:extLst>
              </xdr:cNvPr>
              <xdr:cNvSpPr/>
            </xdr:nvSpPr>
            <xdr:spPr bwMode="auto">
              <a:xfrm>
                <a:off x="228600" y="56378454"/>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74" name="Option Button 170" hidden="1">
                <a:extLst>
                  <a:ext uri="{63B3BB69-23CF-44E3-9099-C40C66FF867C}">
                    <a14:compatExt spid="_x0000_s21674"/>
                  </a:ext>
                  <a:ext uri="{FF2B5EF4-FFF2-40B4-BE49-F238E27FC236}">
                    <a16:creationId xmlns:a16="http://schemas.microsoft.com/office/drawing/2014/main" id="{00000000-0008-0000-0300-0000AA540000}"/>
                  </a:ext>
                </a:extLst>
              </xdr:cNvPr>
              <xdr:cNvSpPr/>
            </xdr:nvSpPr>
            <xdr:spPr bwMode="auto">
              <a:xfrm>
                <a:off x="7448550" y="56578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5" name="Option Button 171" hidden="1">
                <a:extLst>
                  <a:ext uri="{63B3BB69-23CF-44E3-9099-C40C66FF867C}">
                    <a14:compatExt spid="_x0000_s21675"/>
                  </a:ext>
                  <a:ext uri="{FF2B5EF4-FFF2-40B4-BE49-F238E27FC236}">
                    <a16:creationId xmlns:a16="http://schemas.microsoft.com/office/drawing/2014/main" id="{00000000-0008-0000-0300-0000AB540000}"/>
                  </a:ext>
                </a:extLst>
              </xdr:cNvPr>
              <xdr:cNvSpPr/>
            </xdr:nvSpPr>
            <xdr:spPr bwMode="auto">
              <a:xfrm>
                <a:off x="733425" y="56578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6" name="Option Button 172" hidden="1">
                <a:extLst>
                  <a:ext uri="{63B3BB69-23CF-44E3-9099-C40C66FF867C}">
                    <a14:compatExt spid="_x0000_s21676"/>
                  </a:ext>
                  <a:ext uri="{FF2B5EF4-FFF2-40B4-BE49-F238E27FC236}">
                    <a16:creationId xmlns:a16="http://schemas.microsoft.com/office/drawing/2014/main" id="{00000000-0008-0000-0300-0000AC540000}"/>
                  </a:ext>
                </a:extLst>
              </xdr:cNvPr>
              <xdr:cNvSpPr/>
            </xdr:nvSpPr>
            <xdr:spPr bwMode="auto">
              <a:xfrm>
                <a:off x="285750" y="56578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8600" y="56997600"/>
              <a:ext cx="8020050" cy="476250"/>
              <a:chOff x="228600" y="56854823"/>
              <a:chExt cx="8001000" cy="476251"/>
            </a:xfrm>
          </xdr:grpSpPr>
          <xdr:sp macro="" textlink="">
            <xdr:nvSpPr>
              <xdr:cNvPr id="21677" name="Group Box 173" hidden="1">
                <a:extLst>
                  <a:ext uri="{63B3BB69-23CF-44E3-9099-C40C66FF867C}">
                    <a14:compatExt spid="_x0000_s21677"/>
                  </a:ext>
                  <a:ext uri="{FF2B5EF4-FFF2-40B4-BE49-F238E27FC236}">
                    <a16:creationId xmlns:a16="http://schemas.microsoft.com/office/drawing/2014/main" id="{00000000-0008-0000-0300-0000AD540000}"/>
                  </a:ext>
                </a:extLst>
              </xdr:cNvPr>
              <xdr:cNvSpPr/>
            </xdr:nvSpPr>
            <xdr:spPr bwMode="auto">
              <a:xfrm>
                <a:off x="228600" y="5685482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8" name="Option Button 174" hidden="1">
                <a:extLst>
                  <a:ext uri="{63B3BB69-23CF-44E3-9099-C40C66FF867C}">
                    <a14:compatExt spid="_x0000_s21678"/>
                  </a:ext>
                  <a:ext uri="{FF2B5EF4-FFF2-40B4-BE49-F238E27FC236}">
                    <a16:creationId xmlns:a16="http://schemas.microsoft.com/office/drawing/2014/main" id="{00000000-0008-0000-0300-0000AE540000}"/>
                  </a:ext>
                </a:extLst>
              </xdr:cNvPr>
              <xdr:cNvSpPr/>
            </xdr:nvSpPr>
            <xdr:spPr bwMode="auto">
              <a:xfrm>
                <a:off x="7448550" y="57054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9" name="Option Button 175" hidden="1">
                <a:extLst>
                  <a:ext uri="{63B3BB69-23CF-44E3-9099-C40C66FF867C}">
                    <a14:compatExt spid="_x0000_s21679"/>
                  </a:ext>
                  <a:ext uri="{FF2B5EF4-FFF2-40B4-BE49-F238E27FC236}">
                    <a16:creationId xmlns:a16="http://schemas.microsoft.com/office/drawing/2014/main" id="{00000000-0008-0000-0300-0000AF540000}"/>
                  </a:ext>
                </a:extLst>
              </xdr:cNvPr>
              <xdr:cNvSpPr/>
            </xdr:nvSpPr>
            <xdr:spPr bwMode="auto">
              <a:xfrm>
                <a:off x="733425" y="57054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0" name="Option Button 176" hidden="1">
                <a:extLst>
                  <a:ext uri="{63B3BB69-23CF-44E3-9099-C40C66FF867C}">
                    <a14:compatExt spid="_x0000_s21680"/>
                  </a:ext>
                  <a:ext uri="{FF2B5EF4-FFF2-40B4-BE49-F238E27FC236}">
                    <a16:creationId xmlns:a16="http://schemas.microsoft.com/office/drawing/2014/main" id="{00000000-0008-0000-0300-0000B0540000}"/>
                  </a:ext>
                </a:extLst>
              </xdr:cNvPr>
              <xdr:cNvSpPr/>
            </xdr:nvSpPr>
            <xdr:spPr bwMode="auto">
              <a:xfrm>
                <a:off x="285750" y="57054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8600" y="57473850"/>
              <a:ext cx="8020050" cy="476250"/>
              <a:chOff x="228600" y="57331074"/>
              <a:chExt cx="8001000" cy="476251"/>
            </a:xfrm>
          </xdr:grpSpPr>
          <xdr:sp macro="" textlink="">
            <xdr:nvSpPr>
              <xdr:cNvPr id="21681" name="Group Box 177" hidden="1">
                <a:extLst>
                  <a:ext uri="{63B3BB69-23CF-44E3-9099-C40C66FF867C}">
                    <a14:compatExt spid="_x0000_s21681"/>
                  </a:ext>
                  <a:ext uri="{FF2B5EF4-FFF2-40B4-BE49-F238E27FC236}">
                    <a16:creationId xmlns:a16="http://schemas.microsoft.com/office/drawing/2014/main" id="{00000000-0008-0000-0300-0000B1540000}"/>
                  </a:ext>
                </a:extLst>
              </xdr:cNvPr>
              <xdr:cNvSpPr/>
            </xdr:nvSpPr>
            <xdr:spPr bwMode="auto">
              <a:xfrm>
                <a:off x="228600" y="573310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2" name="Option Button 178" hidden="1">
                <a:extLst>
                  <a:ext uri="{63B3BB69-23CF-44E3-9099-C40C66FF867C}">
                    <a14:compatExt spid="_x0000_s21682"/>
                  </a:ext>
                  <a:ext uri="{FF2B5EF4-FFF2-40B4-BE49-F238E27FC236}">
                    <a16:creationId xmlns:a16="http://schemas.microsoft.com/office/drawing/2014/main" id="{00000000-0008-0000-0300-0000B2540000}"/>
                  </a:ext>
                </a:extLst>
              </xdr:cNvPr>
              <xdr:cNvSpPr/>
            </xdr:nvSpPr>
            <xdr:spPr bwMode="auto">
              <a:xfrm>
                <a:off x="7448550" y="57531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3" name="Option Button 179" hidden="1">
                <a:extLst>
                  <a:ext uri="{63B3BB69-23CF-44E3-9099-C40C66FF867C}">
                    <a14:compatExt spid="_x0000_s21683"/>
                  </a:ext>
                  <a:ext uri="{FF2B5EF4-FFF2-40B4-BE49-F238E27FC236}">
                    <a16:creationId xmlns:a16="http://schemas.microsoft.com/office/drawing/2014/main" id="{00000000-0008-0000-0300-0000B3540000}"/>
                  </a:ext>
                </a:extLst>
              </xdr:cNvPr>
              <xdr:cNvSpPr/>
            </xdr:nvSpPr>
            <xdr:spPr bwMode="auto">
              <a:xfrm>
                <a:off x="733425" y="57531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4" name="Option Button 180" hidden="1">
                <a:extLst>
                  <a:ext uri="{63B3BB69-23CF-44E3-9099-C40C66FF867C}">
                    <a14:compatExt spid="_x0000_s21684"/>
                  </a:ext>
                  <a:ext uri="{FF2B5EF4-FFF2-40B4-BE49-F238E27FC236}">
                    <a16:creationId xmlns:a16="http://schemas.microsoft.com/office/drawing/2014/main" id="{00000000-0008-0000-0300-0000B4540000}"/>
                  </a:ext>
                </a:extLst>
              </xdr:cNvPr>
              <xdr:cNvSpPr/>
            </xdr:nvSpPr>
            <xdr:spPr bwMode="auto">
              <a:xfrm>
                <a:off x="285750" y="57531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8600" y="57950100"/>
              <a:ext cx="8020050" cy="476250"/>
              <a:chOff x="228600" y="57807324"/>
              <a:chExt cx="8001000" cy="476251"/>
            </a:xfrm>
          </xdr:grpSpPr>
          <xdr:sp macro="" textlink="">
            <xdr:nvSpPr>
              <xdr:cNvPr id="21685" name="Group Box 181" hidden="1">
                <a:extLst>
                  <a:ext uri="{63B3BB69-23CF-44E3-9099-C40C66FF867C}">
                    <a14:compatExt spid="_x0000_s21685"/>
                  </a:ext>
                  <a:ext uri="{FF2B5EF4-FFF2-40B4-BE49-F238E27FC236}">
                    <a16:creationId xmlns:a16="http://schemas.microsoft.com/office/drawing/2014/main" id="{00000000-0008-0000-0300-0000B5540000}"/>
                  </a:ext>
                </a:extLst>
              </xdr:cNvPr>
              <xdr:cNvSpPr/>
            </xdr:nvSpPr>
            <xdr:spPr bwMode="auto">
              <a:xfrm>
                <a:off x="228600" y="5780732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6" name="Option Button 182" hidden="1">
                <a:extLst>
                  <a:ext uri="{63B3BB69-23CF-44E3-9099-C40C66FF867C}">
                    <a14:compatExt spid="_x0000_s21686"/>
                  </a:ext>
                  <a:ext uri="{FF2B5EF4-FFF2-40B4-BE49-F238E27FC236}">
                    <a16:creationId xmlns:a16="http://schemas.microsoft.com/office/drawing/2014/main" id="{00000000-0008-0000-0300-0000B6540000}"/>
                  </a:ext>
                </a:extLst>
              </xdr:cNvPr>
              <xdr:cNvSpPr/>
            </xdr:nvSpPr>
            <xdr:spPr bwMode="auto">
              <a:xfrm>
                <a:off x="7448550" y="58007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7" name="Option Button 183" hidden="1">
                <a:extLst>
                  <a:ext uri="{63B3BB69-23CF-44E3-9099-C40C66FF867C}">
                    <a14:compatExt spid="_x0000_s21687"/>
                  </a:ext>
                  <a:ext uri="{FF2B5EF4-FFF2-40B4-BE49-F238E27FC236}">
                    <a16:creationId xmlns:a16="http://schemas.microsoft.com/office/drawing/2014/main" id="{00000000-0008-0000-0300-0000B7540000}"/>
                  </a:ext>
                </a:extLst>
              </xdr:cNvPr>
              <xdr:cNvSpPr/>
            </xdr:nvSpPr>
            <xdr:spPr bwMode="auto">
              <a:xfrm>
                <a:off x="733425" y="58007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8" name="Option Button 184" hidden="1">
                <a:extLst>
                  <a:ext uri="{63B3BB69-23CF-44E3-9099-C40C66FF867C}">
                    <a14:compatExt spid="_x0000_s21688"/>
                  </a:ext>
                  <a:ext uri="{FF2B5EF4-FFF2-40B4-BE49-F238E27FC236}">
                    <a16:creationId xmlns:a16="http://schemas.microsoft.com/office/drawing/2014/main" id="{00000000-0008-0000-0300-0000B8540000}"/>
                  </a:ext>
                </a:extLst>
              </xdr:cNvPr>
              <xdr:cNvSpPr/>
            </xdr:nvSpPr>
            <xdr:spPr bwMode="auto">
              <a:xfrm>
                <a:off x="285750" y="58007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8600" y="59245500"/>
              <a:ext cx="8020050" cy="476250"/>
              <a:chOff x="228600" y="59102727"/>
              <a:chExt cx="8001000" cy="476251"/>
            </a:xfrm>
          </xdr:grpSpPr>
          <xdr:sp macro="" textlink="">
            <xdr:nvSpPr>
              <xdr:cNvPr id="21689" name="Group Box 185" hidden="1">
                <a:extLst>
                  <a:ext uri="{63B3BB69-23CF-44E3-9099-C40C66FF867C}">
                    <a14:compatExt spid="_x0000_s21689"/>
                  </a:ext>
                  <a:ext uri="{FF2B5EF4-FFF2-40B4-BE49-F238E27FC236}">
                    <a16:creationId xmlns:a16="http://schemas.microsoft.com/office/drawing/2014/main" id="{00000000-0008-0000-0300-0000B9540000}"/>
                  </a:ext>
                </a:extLst>
              </xdr:cNvPr>
              <xdr:cNvSpPr/>
            </xdr:nvSpPr>
            <xdr:spPr bwMode="auto">
              <a:xfrm>
                <a:off x="228600" y="591027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0" name="Option Button 186" hidden="1">
                <a:extLst>
                  <a:ext uri="{63B3BB69-23CF-44E3-9099-C40C66FF867C}">
                    <a14:compatExt spid="_x0000_s21690"/>
                  </a:ext>
                  <a:ext uri="{FF2B5EF4-FFF2-40B4-BE49-F238E27FC236}">
                    <a16:creationId xmlns:a16="http://schemas.microsoft.com/office/drawing/2014/main" id="{00000000-0008-0000-0300-0000BA540000}"/>
                  </a:ext>
                </a:extLst>
              </xdr:cNvPr>
              <xdr:cNvSpPr/>
            </xdr:nvSpPr>
            <xdr:spPr bwMode="auto">
              <a:xfrm>
                <a:off x="7448550" y="5930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1" name="Option Button 187" hidden="1">
                <a:extLst>
                  <a:ext uri="{63B3BB69-23CF-44E3-9099-C40C66FF867C}">
                    <a14:compatExt spid="_x0000_s21691"/>
                  </a:ext>
                  <a:ext uri="{FF2B5EF4-FFF2-40B4-BE49-F238E27FC236}">
                    <a16:creationId xmlns:a16="http://schemas.microsoft.com/office/drawing/2014/main" id="{00000000-0008-0000-0300-0000BB540000}"/>
                  </a:ext>
                </a:extLst>
              </xdr:cNvPr>
              <xdr:cNvSpPr/>
            </xdr:nvSpPr>
            <xdr:spPr bwMode="auto">
              <a:xfrm>
                <a:off x="733425" y="5930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2" name="Option Button 188" hidden="1">
                <a:extLst>
                  <a:ext uri="{63B3BB69-23CF-44E3-9099-C40C66FF867C}">
                    <a14:compatExt spid="_x0000_s21692"/>
                  </a:ext>
                  <a:ext uri="{FF2B5EF4-FFF2-40B4-BE49-F238E27FC236}">
                    <a16:creationId xmlns:a16="http://schemas.microsoft.com/office/drawing/2014/main" id="{00000000-0008-0000-0300-0000BC540000}"/>
                  </a:ext>
                </a:extLst>
              </xdr:cNvPr>
              <xdr:cNvSpPr/>
            </xdr:nvSpPr>
            <xdr:spPr bwMode="auto">
              <a:xfrm>
                <a:off x="285750" y="5930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8600" y="59721750"/>
              <a:ext cx="8020050" cy="476250"/>
              <a:chOff x="228600" y="59578977"/>
              <a:chExt cx="8001000" cy="476251"/>
            </a:xfrm>
          </xdr:grpSpPr>
          <xdr:sp macro="" textlink="">
            <xdr:nvSpPr>
              <xdr:cNvPr id="21693" name="Group Box 189" hidden="1">
                <a:extLst>
                  <a:ext uri="{63B3BB69-23CF-44E3-9099-C40C66FF867C}">
                    <a14:compatExt spid="_x0000_s21693"/>
                  </a:ext>
                  <a:ext uri="{FF2B5EF4-FFF2-40B4-BE49-F238E27FC236}">
                    <a16:creationId xmlns:a16="http://schemas.microsoft.com/office/drawing/2014/main" id="{00000000-0008-0000-0300-0000BD540000}"/>
                  </a:ext>
                </a:extLst>
              </xdr:cNvPr>
              <xdr:cNvSpPr/>
            </xdr:nvSpPr>
            <xdr:spPr bwMode="auto">
              <a:xfrm>
                <a:off x="228600" y="5957897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4" name="Option Button 190" hidden="1">
                <a:extLst>
                  <a:ext uri="{63B3BB69-23CF-44E3-9099-C40C66FF867C}">
                    <a14:compatExt spid="_x0000_s21694"/>
                  </a:ext>
                  <a:ext uri="{FF2B5EF4-FFF2-40B4-BE49-F238E27FC236}">
                    <a16:creationId xmlns:a16="http://schemas.microsoft.com/office/drawing/2014/main" id="{00000000-0008-0000-0300-0000BE540000}"/>
                  </a:ext>
                </a:extLst>
              </xdr:cNvPr>
              <xdr:cNvSpPr/>
            </xdr:nvSpPr>
            <xdr:spPr bwMode="auto">
              <a:xfrm>
                <a:off x="7448550" y="5977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5" name="Option Button 191" hidden="1">
                <a:extLst>
                  <a:ext uri="{63B3BB69-23CF-44E3-9099-C40C66FF867C}">
                    <a14:compatExt spid="_x0000_s21695"/>
                  </a:ext>
                  <a:ext uri="{FF2B5EF4-FFF2-40B4-BE49-F238E27FC236}">
                    <a16:creationId xmlns:a16="http://schemas.microsoft.com/office/drawing/2014/main" id="{00000000-0008-0000-0300-0000BF540000}"/>
                  </a:ext>
                </a:extLst>
              </xdr:cNvPr>
              <xdr:cNvSpPr/>
            </xdr:nvSpPr>
            <xdr:spPr bwMode="auto">
              <a:xfrm>
                <a:off x="733425" y="5977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6" name="Option Button 192" hidden="1">
                <a:extLst>
                  <a:ext uri="{63B3BB69-23CF-44E3-9099-C40C66FF867C}">
                    <a14:compatExt spid="_x0000_s21696"/>
                  </a:ext>
                  <a:ext uri="{FF2B5EF4-FFF2-40B4-BE49-F238E27FC236}">
                    <a16:creationId xmlns:a16="http://schemas.microsoft.com/office/drawing/2014/main" id="{00000000-0008-0000-0300-0000C0540000}"/>
                  </a:ext>
                </a:extLst>
              </xdr:cNvPr>
              <xdr:cNvSpPr/>
            </xdr:nvSpPr>
            <xdr:spPr bwMode="auto">
              <a:xfrm>
                <a:off x="285750" y="5977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159</xdr:row>
          <xdr:rowOff>0</xdr:rowOff>
        </xdr:from>
        <xdr:to>
          <xdr:col>5</xdr:col>
          <xdr:colOff>800100</xdr:colOff>
          <xdr:row>160</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28600" y="60198000"/>
              <a:ext cx="8020050" cy="476250"/>
              <a:chOff x="228600" y="60055228"/>
              <a:chExt cx="8001000" cy="476251"/>
            </a:xfrm>
          </xdr:grpSpPr>
          <xdr:sp macro="" textlink="">
            <xdr:nvSpPr>
              <xdr:cNvPr id="21697" name="Group Box 193" hidden="1">
                <a:extLst>
                  <a:ext uri="{63B3BB69-23CF-44E3-9099-C40C66FF867C}">
                    <a14:compatExt spid="_x0000_s21697"/>
                  </a:ext>
                  <a:ext uri="{FF2B5EF4-FFF2-40B4-BE49-F238E27FC236}">
                    <a16:creationId xmlns:a16="http://schemas.microsoft.com/office/drawing/2014/main" id="{00000000-0008-0000-0300-0000C1540000}"/>
                  </a:ext>
                </a:extLst>
              </xdr:cNvPr>
              <xdr:cNvSpPr/>
            </xdr:nvSpPr>
            <xdr:spPr bwMode="auto">
              <a:xfrm>
                <a:off x="228600" y="6005522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8" name="Option Button 194" hidden="1">
                <a:extLst>
                  <a:ext uri="{63B3BB69-23CF-44E3-9099-C40C66FF867C}">
                    <a14:compatExt spid="_x0000_s21698"/>
                  </a:ext>
                  <a:ext uri="{FF2B5EF4-FFF2-40B4-BE49-F238E27FC236}">
                    <a16:creationId xmlns:a16="http://schemas.microsoft.com/office/drawing/2014/main" id="{00000000-0008-0000-0300-0000C2540000}"/>
                  </a:ext>
                </a:extLst>
              </xdr:cNvPr>
              <xdr:cNvSpPr/>
            </xdr:nvSpPr>
            <xdr:spPr bwMode="auto">
              <a:xfrm>
                <a:off x="7448550" y="6025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9" name="Option Button 195" hidden="1">
                <a:extLst>
                  <a:ext uri="{63B3BB69-23CF-44E3-9099-C40C66FF867C}">
                    <a14:compatExt spid="_x0000_s21699"/>
                  </a:ext>
                  <a:ext uri="{FF2B5EF4-FFF2-40B4-BE49-F238E27FC236}">
                    <a16:creationId xmlns:a16="http://schemas.microsoft.com/office/drawing/2014/main" id="{00000000-0008-0000-0300-0000C3540000}"/>
                  </a:ext>
                </a:extLst>
              </xdr:cNvPr>
              <xdr:cNvSpPr/>
            </xdr:nvSpPr>
            <xdr:spPr bwMode="auto">
              <a:xfrm>
                <a:off x="733425" y="6025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0" name="Option Button 196" hidden="1">
                <a:extLst>
                  <a:ext uri="{63B3BB69-23CF-44E3-9099-C40C66FF867C}">
                    <a14:compatExt spid="_x0000_s21700"/>
                  </a:ext>
                  <a:ext uri="{FF2B5EF4-FFF2-40B4-BE49-F238E27FC236}">
                    <a16:creationId xmlns:a16="http://schemas.microsoft.com/office/drawing/2014/main" id="{00000000-0008-0000-0300-0000C4540000}"/>
                  </a:ext>
                </a:extLst>
              </xdr:cNvPr>
              <xdr:cNvSpPr/>
            </xdr:nvSpPr>
            <xdr:spPr bwMode="auto">
              <a:xfrm>
                <a:off x="285750" y="6025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160</xdr:row>
          <xdr:rowOff>0</xdr:rowOff>
        </xdr:from>
        <xdr:to>
          <xdr:col>5</xdr:col>
          <xdr:colOff>800100</xdr:colOff>
          <xdr:row>161</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28600" y="60674250"/>
              <a:ext cx="8020050" cy="476250"/>
              <a:chOff x="228600" y="60531353"/>
              <a:chExt cx="8001000" cy="476250"/>
            </a:xfrm>
          </xdr:grpSpPr>
          <xdr:sp macro="" textlink="">
            <xdr:nvSpPr>
              <xdr:cNvPr id="21701" name="Group Box 197" hidden="1">
                <a:extLst>
                  <a:ext uri="{63B3BB69-23CF-44E3-9099-C40C66FF867C}">
                    <a14:compatExt spid="_x0000_s21701"/>
                  </a:ext>
                  <a:ext uri="{FF2B5EF4-FFF2-40B4-BE49-F238E27FC236}">
                    <a16:creationId xmlns:a16="http://schemas.microsoft.com/office/drawing/2014/main" id="{00000000-0008-0000-0300-0000C5540000}"/>
                  </a:ext>
                </a:extLst>
              </xdr:cNvPr>
              <xdr:cNvSpPr/>
            </xdr:nvSpPr>
            <xdr:spPr bwMode="auto">
              <a:xfrm>
                <a:off x="228600" y="60531353"/>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2" name="Option Button 198" hidden="1">
                <a:extLst>
                  <a:ext uri="{63B3BB69-23CF-44E3-9099-C40C66FF867C}">
                    <a14:compatExt spid="_x0000_s21702"/>
                  </a:ext>
                  <a:ext uri="{FF2B5EF4-FFF2-40B4-BE49-F238E27FC236}">
                    <a16:creationId xmlns:a16="http://schemas.microsoft.com/office/drawing/2014/main" id="{00000000-0008-0000-0300-0000C6540000}"/>
                  </a:ext>
                </a:extLst>
              </xdr:cNvPr>
              <xdr:cNvSpPr/>
            </xdr:nvSpPr>
            <xdr:spPr bwMode="auto">
              <a:xfrm>
                <a:off x="7448550" y="6073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3" name="Option Button 199" hidden="1">
                <a:extLst>
                  <a:ext uri="{63B3BB69-23CF-44E3-9099-C40C66FF867C}">
                    <a14:compatExt spid="_x0000_s21703"/>
                  </a:ext>
                  <a:ext uri="{FF2B5EF4-FFF2-40B4-BE49-F238E27FC236}">
                    <a16:creationId xmlns:a16="http://schemas.microsoft.com/office/drawing/2014/main" id="{00000000-0008-0000-0300-0000C7540000}"/>
                  </a:ext>
                </a:extLst>
              </xdr:cNvPr>
              <xdr:cNvSpPr/>
            </xdr:nvSpPr>
            <xdr:spPr bwMode="auto">
              <a:xfrm>
                <a:off x="733425" y="6073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4" name="Option Button 200" hidden="1">
                <a:extLst>
                  <a:ext uri="{63B3BB69-23CF-44E3-9099-C40C66FF867C}">
                    <a14:compatExt spid="_x0000_s21704"/>
                  </a:ext>
                  <a:ext uri="{FF2B5EF4-FFF2-40B4-BE49-F238E27FC236}">
                    <a16:creationId xmlns:a16="http://schemas.microsoft.com/office/drawing/2014/main" id="{00000000-0008-0000-0300-0000C8540000}"/>
                  </a:ext>
                </a:extLst>
              </xdr:cNvPr>
              <xdr:cNvSpPr/>
            </xdr:nvSpPr>
            <xdr:spPr bwMode="auto">
              <a:xfrm>
                <a:off x="285750" y="6073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28600" y="62579250"/>
              <a:ext cx="8020050" cy="476250"/>
              <a:chOff x="228600" y="62426827"/>
              <a:chExt cx="8001000" cy="476250"/>
            </a:xfrm>
          </xdr:grpSpPr>
          <xdr:sp macro="" textlink="">
            <xdr:nvSpPr>
              <xdr:cNvPr id="21705" name="Group Box 201" hidden="1">
                <a:extLst>
                  <a:ext uri="{63B3BB69-23CF-44E3-9099-C40C66FF867C}">
                    <a14:compatExt spid="_x0000_s21705"/>
                  </a:ext>
                  <a:ext uri="{FF2B5EF4-FFF2-40B4-BE49-F238E27FC236}">
                    <a16:creationId xmlns:a16="http://schemas.microsoft.com/office/drawing/2014/main" id="{00000000-0008-0000-0300-0000C9540000}"/>
                  </a:ext>
                </a:extLst>
              </xdr:cNvPr>
              <xdr:cNvSpPr/>
            </xdr:nvSpPr>
            <xdr:spPr bwMode="auto">
              <a:xfrm>
                <a:off x="228600" y="62426827"/>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6" name="Option Button 202" hidden="1">
                <a:extLst>
                  <a:ext uri="{63B3BB69-23CF-44E3-9099-C40C66FF867C}">
                    <a14:compatExt spid="_x0000_s21706"/>
                  </a:ext>
                  <a:ext uri="{FF2B5EF4-FFF2-40B4-BE49-F238E27FC236}">
                    <a16:creationId xmlns:a16="http://schemas.microsoft.com/office/drawing/2014/main" id="{00000000-0008-0000-0300-0000CA540000}"/>
                  </a:ext>
                </a:extLst>
              </xdr:cNvPr>
              <xdr:cNvSpPr/>
            </xdr:nvSpPr>
            <xdr:spPr bwMode="auto">
              <a:xfrm>
                <a:off x="7448550" y="62626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7" name="Option Button 203" hidden="1">
                <a:extLst>
                  <a:ext uri="{63B3BB69-23CF-44E3-9099-C40C66FF867C}">
                    <a14:compatExt spid="_x0000_s21707"/>
                  </a:ext>
                  <a:ext uri="{FF2B5EF4-FFF2-40B4-BE49-F238E27FC236}">
                    <a16:creationId xmlns:a16="http://schemas.microsoft.com/office/drawing/2014/main" id="{00000000-0008-0000-0300-0000CB540000}"/>
                  </a:ext>
                </a:extLst>
              </xdr:cNvPr>
              <xdr:cNvSpPr/>
            </xdr:nvSpPr>
            <xdr:spPr bwMode="auto">
              <a:xfrm>
                <a:off x="733425" y="62626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8" name="Option Button 204" hidden="1">
                <a:extLst>
                  <a:ext uri="{63B3BB69-23CF-44E3-9099-C40C66FF867C}">
                    <a14:compatExt spid="_x0000_s21708"/>
                  </a:ext>
                  <a:ext uri="{FF2B5EF4-FFF2-40B4-BE49-F238E27FC236}">
                    <a16:creationId xmlns:a16="http://schemas.microsoft.com/office/drawing/2014/main" id="{00000000-0008-0000-0300-0000CC540000}"/>
                  </a:ext>
                </a:extLst>
              </xdr:cNvPr>
              <xdr:cNvSpPr/>
            </xdr:nvSpPr>
            <xdr:spPr bwMode="auto">
              <a:xfrm>
                <a:off x="285750" y="62626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28600" y="63055500"/>
              <a:ext cx="8020050" cy="476250"/>
              <a:chOff x="228600" y="62903208"/>
              <a:chExt cx="8001000" cy="476251"/>
            </a:xfrm>
          </xdr:grpSpPr>
          <xdr:sp macro="" textlink="">
            <xdr:nvSpPr>
              <xdr:cNvPr id="21709" name="Group Box 205" hidden="1">
                <a:extLst>
                  <a:ext uri="{63B3BB69-23CF-44E3-9099-C40C66FF867C}">
                    <a14:compatExt spid="_x0000_s21709"/>
                  </a:ext>
                  <a:ext uri="{FF2B5EF4-FFF2-40B4-BE49-F238E27FC236}">
                    <a16:creationId xmlns:a16="http://schemas.microsoft.com/office/drawing/2014/main" id="{00000000-0008-0000-0300-0000CD540000}"/>
                  </a:ext>
                </a:extLst>
              </xdr:cNvPr>
              <xdr:cNvSpPr/>
            </xdr:nvSpPr>
            <xdr:spPr bwMode="auto">
              <a:xfrm>
                <a:off x="228600" y="6290320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0" name="Option Button 206" hidden="1">
                <a:extLst>
                  <a:ext uri="{63B3BB69-23CF-44E3-9099-C40C66FF867C}">
                    <a14:compatExt spid="_x0000_s21710"/>
                  </a:ext>
                  <a:ext uri="{FF2B5EF4-FFF2-40B4-BE49-F238E27FC236}">
                    <a16:creationId xmlns:a16="http://schemas.microsoft.com/office/drawing/2014/main" id="{00000000-0008-0000-0300-0000CE540000}"/>
                  </a:ext>
                </a:extLst>
              </xdr:cNvPr>
              <xdr:cNvSpPr/>
            </xdr:nvSpPr>
            <xdr:spPr bwMode="auto">
              <a:xfrm>
                <a:off x="7448550" y="63103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1" name="Option Button 207" hidden="1">
                <a:extLst>
                  <a:ext uri="{63B3BB69-23CF-44E3-9099-C40C66FF867C}">
                    <a14:compatExt spid="_x0000_s21711"/>
                  </a:ext>
                  <a:ext uri="{FF2B5EF4-FFF2-40B4-BE49-F238E27FC236}">
                    <a16:creationId xmlns:a16="http://schemas.microsoft.com/office/drawing/2014/main" id="{00000000-0008-0000-0300-0000CF540000}"/>
                  </a:ext>
                </a:extLst>
              </xdr:cNvPr>
              <xdr:cNvSpPr/>
            </xdr:nvSpPr>
            <xdr:spPr bwMode="auto">
              <a:xfrm>
                <a:off x="733425" y="63103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2" name="Option Button 208" hidden="1">
                <a:extLst>
                  <a:ext uri="{63B3BB69-23CF-44E3-9099-C40C66FF867C}">
                    <a14:compatExt spid="_x0000_s21712"/>
                  </a:ext>
                  <a:ext uri="{FF2B5EF4-FFF2-40B4-BE49-F238E27FC236}">
                    <a16:creationId xmlns:a16="http://schemas.microsoft.com/office/drawing/2014/main" id="{00000000-0008-0000-0300-0000D0540000}"/>
                  </a:ext>
                </a:extLst>
              </xdr:cNvPr>
              <xdr:cNvSpPr/>
            </xdr:nvSpPr>
            <xdr:spPr bwMode="auto">
              <a:xfrm>
                <a:off x="285750" y="63103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28600" y="63531750"/>
              <a:ext cx="8020050" cy="476250"/>
              <a:chOff x="228600" y="63379459"/>
              <a:chExt cx="8001000" cy="476251"/>
            </a:xfrm>
          </xdr:grpSpPr>
          <xdr:sp macro="" textlink="">
            <xdr:nvSpPr>
              <xdr:cNvPr id="21713" name="Group Box 209" hidden="1">
                <a:extLst>
                  <a:ext uri="{63B3BB69-23CF-44E3-9099-C40C66FF867C}">
                    <a14:compatExt spid="_x0000_s21713"/>
                  </a:ext>
                  <a:ext uri="{FF2B5EF4-FFF2-40B4-BE49-F238E27FC236}">
                    <a16:creationId xmlns:a16="http://schemas.microsoft.com/office/drawing/2014/main" id="{00000000-0008-0000-0300-0000D1540000}"/>
                  </a:ext>
                </a:extLst>
              </xdr:cNvPr>
              <xdr:cNvSpPr/>
            </xdr:nvSpPr>
            <xdr:spPr bwMode="auto">
              <a:xfrm>
                <a:off x="228600" y="6337945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4" name="Option Button 210" hidden="1">
                <a:extLst>
                  <a:ext uri="{63B3BB69-23CF-44E3-9099-C40C66FF867C}">
                    <a14:compatExt spid="_x0000_s21714"/>
                  </a:ext>
                  <a:ext uri="{FF2B5EF4-FFF2-40B4-BE49-F238E27FC236}">
                    <a16:creationId xmlns:a16="http://schemas.microsoft.com/office/drawing/2014/main" id="{00000000-0008-0000-0300-0000D2540000}"/>
                  </a:ext>
                </a:extLst>
              </xdr:cNvPr>
              <xdr:cNvSpPr/>
            </xdr:nvSpPr>
            <xdr:spPr bwMode="auto">
              <a:xfrm>
                <a:off x="7448550" y="63579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5" name="Option Button 211" hidden="1">
                <a:extLst>
                  <a:ext uri="{63B3BB69-23CF-44E3-9099-C40C66FF867C}">
                    <a14:compatExt spid="_x0000_s21715"/>
                  </a:ext>
                  <a:ext uri="{FF2B5EF4-FFF2-40B4-BE49-F238E27FC236}">
                    <a16:creationId xmlns:a16="http://schemas.microsoft.com/office/drawing/2014/main" id="{00000000-0008-0000-0300-0000D3540000}"/>
                  </a:ext>
                </a:extLst>
              </xdr:cNvPr>
              <xdr:cNvSpPr/>
            </xdr:nvSpPr>
            <xdr:spPr bwMode="auto">
              <a:xfrm>
                <a:off x="733425" y="63579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6" name="Option Button 212" hidden="1">
                <a:extLst>
                  <a:ext uri="{63B3BB69-23CF-44E3-9099-C40C66FF867C}">
                    <a14:compatExt spid="_x0000_s21716"/>
                  </a:ext>
                  <a:ext uri="{FF2B5EF4-FFF2-40B4-BE49-F238E27FC236}">
                    <a16:creationId xmlns:a16="http://schemas.microsoft.com/office/drawing/2014/main" id="{00000000-0008-0000-0300-0000D4540000}"/>
                  </a:ext>
                </a:extLst>
              </xdr:cNvPr>
              <xdr:cNvSpPr/>
            </xdr:nvSpPr>
            <xdr:spPr bwMode="auto">
              <a:xfrm>
                <a:off x="285750" y="63579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twoCellAnchor>
    <xdr:from>
      <xdr:col>2</xdr:col>
      <xdr:colOff>1</xdr:colOff>
      <xdr:row>184</xdr:row>
      <xdr:rowOff>0</xdr:rowOff>
    </xdr:from>
    <xdr:to>
      <xdr:col>5</xdr:col>
      <xdr:colOff>795618</xdr:colOff>
      <xdr:row>185</xdr:row>
      <xdr:rowOff>0</xdr:rowOff>
    </xdr:to>
    <xdr:sp macro="" textlink="">
      <xdr:nvSpPr>
        <xdr:cNvPr id="267" name="Rectangle 15">
          <a:extLst>
            <a:ext uri="{FF2B5EF4-FFF2-40B4-BE49-F238E27FC236}">
              <a16:creationId xmlns:a16="http://schemas.microsoft.com/office/drawing/2014/main" id="{00000000-0008-0000-0300-00000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185</xdr:row>
      <xdr:rowOff>0</xdr:rowOff>
    </xdr:from>
    <xdr:to>
      <xdr:col>5</xdr:col>
      <xdr:colOff>796784</xdr:colOff>
      <xdr:row>186</xdr:row>
      <xdr:rowOff>0</xdr:rowOff>
    </xdr:to>
    <xdr:sp macro="" textlink="">
      <xdr:nvSpPr>
        <xdr:cNvPr id="272" name="Rectangle 15">
          <a:extLst>
            <a:ext uri="{FF2B5EF4-FFF2-40B4-BE49-F238E27FC236}">
              <a16:creationId xmlns:a16="http://schemas.microsoft.com/office/drawing/2014/main" id="{00000000-0008-0000-0300-00001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186</xdr:row>
      <xdr:rowOff>0</xdr:rowOff>
    </xdr:from>
    <xdr:to>
      <xdr:col>5</xdr:col>
      <xdr:colOff>796784</xdr:colOff>
      <xdr:row>187</xdr:row>
      <xdr:rowOff>0</xdr:rowOff>
    </xdr:to>
    <xdr:sp macro="" textlink="">
      <xdr:nvSpPr>
        <xdr:cNvPr id="277" name="Rectangle 15">
          <a:extLst>
            <a:ext uri="{FF2B5EF4-FFF2-40B4-BE49-F238E27FC236}">
              <a16:creationId xmlns:a16="http://schemas.microsoft.com/office/drawing/2014/main" id="{00000000-0008-0000-0300-00001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184</xdr:row>
          <xdr:rowOff>0</xdr:rowOff>
        </xdr:from>
        <xdr:to>
          <xdr:col>5</xdr:col>
          <xdr:colOff>800100</xdr:colOff>
          <xdr:row>187</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1295400" y="72123300"/>
              <a:ext cx="6953250" cy="2857500"/>
              <a:chOff x="1285875" y="71932800"/>
              <a:chExt cx="6943725" cy="2857500"/>
            </a:xfrm>
          </xdr:grpSpPr>
          <xdr:sp macro="" textlink="">
            <xdr:nvSpPr>
              <xdr:cNvPr id="21717" name="Option Button 213" hidden="1">
                <a:extLst>
                  <a:ext uri="{63B3BB69-23CF-44E3-9099-C40C66FF867C}">
                    <a14:compatExt spid="_x0000_s21717"/>
                  </a:ext>
                  <a:ext uri="{FF2B5EF4-FFF2-40B4-BE49-F238E27FC236}">
                    <a16:creationId xmlns:a16="http://schemas.microsoft.com/office/drawing/2014/main" id="{00000000-0008-0000-0300-0000D5540000}"/>
                  </a:ext>
                </a:extLst>
              </xdr:cNvPr>
              <xdr:cNvSpPr/>
            </xdr:nvSpPr>
            <xdr:spPr bwMode="auto">
              <a:xfrm>
                <a:off x="1323975" y="71999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18" name="Option Button 214" hidden="1">
                <a:extLst>
                  <a:ext uri="{63B3BB69-23CF-44E3-9099-C40C66FF867C}">
                    <a14:compatExt spid="_x0000_s21718"/>
                  </a:ext>
                  <a:ext uri="{FF2B5EF4-FFF2-40B4-BE49-F238E27FC236}">
                    <a16:creationId xmlns:a16="http://schemas.microsoft.com/office/drawing/2014/main" id="{00000000-0008-0000-0300-0000D6540000}"/>
                  </a:ext>
                </a:extLst>
              </xdr:cNvPr>
              <xdr:cNvSpPr/>
            </xdr:nvSpPr>
            <xdr:spPr bwMode="auto">
              <a:xfrm>
                <a:off x="1323975" y="72285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19" name="Option Button 215" hidden="1">
                <a:extLst>
                  <a:ext uri="{63B3BB69-23CF-44E3-9099-C40C66FF867C}">
                    <a14:compatExt spid="_x0000_s21719"/>
                  </a:ext>
                  <a:ext uri="{FF2B5EF4-FFF2-40B4-BE49-F238E27FC236}">
                    <a16:creationId xmlns:a16="http://schemas.microsoft.com/office/drawing/2014/main" id="{00000000-0008-0000-0300-0000D7540000}"/>
                  </a:ext>
                </a:extLst>
              </xdr:cNvPr>
              <xdr:cNvSpPr/>
            </xdr:nvSpPr>
            <xdr:spPr bwMode="auto">
              <a:xfrm>
                <a:off x="1323975" y="72580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20" name="Group Box 216" hidden="1">
                <a:extLst>
                  <a:ext uri="{63B3BB69-23CF-44E3-9099-C40C66FF867C}">
                    <a14:compatExt spid="_x0000_s21720"/>
                  </a:ext>
                  <a:ext uri="{FF2B5EF4-FFF2-40B4-BE49-F238E27FC236}">
                    <a16:creationId xmlns:a16="http://schemas.microsoft.com/office/drawing/2014/main" id="{00000000-0008-0000-0300-0000D8540000}"/>
                  </a:ext>
                </a:extLst>
              </xdr:cNvPr>
              <xdr:cNvSpPr/>
            </xdr:nvSpPr>
            <xdr:spPr bwMode="auto">
              <a:xfrm>
                <a:off x="1285875" y="719328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1" name="Option Button 217" hidden="1">
                <a:extLst>
                  <a:ext uri="{63B3BB69-23CF-44E3-9099-C40C66FF867C}">
                    <a14:compatExt spid="_x0000_s21721"/>
                  </a:ext>
                  <a:ext uri="{FF2B5EF4-FFF2-40B4-BE49-F238E27FC236}">
                    <a16:creationId xmlns:a16="http://schemas.microsoft.com/office/drawing/2014/main" id="{00000000-0008-0000-0300-0000D9540000}"/>
                  </a:ext>
                </a:extLst>
              </xdr:cNvPr>
              <xdr:cNvSpPr/>
            </xdr:nvSpPr>
            <xdr:spPr bwMode="auto">
              <a:xfrm>
                <a:off x="1323975" y="729519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22" name="Option Button 218" hidden="1">
                <a:extLst>
                  <a:ext uri="{63B3BB69-23CF-44E3-9099-C40C66FF867C}">
                    <a14:compatExt spid="_x0000_s21722"/>
                  </a:ext>
                  <a:ext uri="{FF2B5EF4-FFF2-40B4-BE49-F238E27FC236}">
                    <a16:creationId xmlns:a16="http://schemas.microsoft.com/office/drawing/2014/main" id="{00000000-0008-0000-0300-0000DA540000}"/>
                  </a:ext>
                </a:extLst>
              </xdr:cNvPr>
              <xdr:cNvSpPr/>
            </xdr:nvSpPr>
            <xdr:spPr bwMode="auto">
              <a:xfrm>
                <a:off x="1323975" y="732377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23" name="Option Button 219" hidden="1">
                <a:extLst>
                  <a:ext uri="{63B3BB69-23CF-44E3-9099-C40C66FF867C}">
                    <a14:compatExt spid="_x0000_s21723"/>
                  </a:ext>
                  <a:ext uri="{FF2B5EF4-FFF2-40B4-BE49-F238E27FC236}">
                    <a16:creationId xmlns:a16="http://schemas.microsoft.com/office/drawing/2014/main" id="{00000000-0008-0000-0300-0000DB540000}"/>
                  </a:ext>
                </a:extLst>
              </xdr:cNvPr>
              <xdr:cNvSpPr/>
            </xdr:nvSpPr>
            <xdr:spPr bwMode="auto">
              <a:xfrm>
                <a:off x="1323975" y="735330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4" name="Group Box 220" hidden="1">
                <a:extLst>
                  <a:ext uri="{63B3BB69-23CF-44E3-9099-C40C66FF867C}">
                    <a14:compatExt spid="_x0000_s21724"/>
                  </a:ext>
                  <a:ext uri="{FF2B5EF4-FFF2-40B4-BE49-F238E27FC236}">
                    <a16:creationId xmlns:a16="http://schemas.microsoft.com/office/drawing/2014/main" id="{00000000-0008-0000-0300-0000DC540000}"/>
                  </a:ext>
                </a:extLst>
              </xdr:cNvPr>
              <xdr:cNvSpPr/>
            </xdr:nvSpPr>
            <xdr:spPr bwMode="auto">
              <a:xfrm>
                <a:off x="1285875" y="728853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5" name="Option Button 221" hidden="1">
                <a:extLst>
                  <a:ext uri="{63B3BB69-23CF-44E3-9099-C40C66FF867C}">
                    <a14:compatExt spid="_x0000_s21725"/>
                  </a:ext>
                  <a:ext uri="{FF2B5EF4-FFF2-40B4-BE49-F238E27FC236}">
                    <a16:creationId xmlns:a16="http://schemas.microsoft.com/office/drawing/2014/main" id="{00000000-0008-0000-0300-0000DD540000}"/>
                  </a:ext>
                </a:extLst>
              </xdr:cNvPr>
              <xdr:cNvSpPr/>
            </xdr:nvSpPr>
            <xdr:spPr bwMode="auto">
              <a:xfrm>
                <a:off x="1323975" y="73904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26" name="Option Button 222" hidden="1">
                <a:extLst>
                  <a:ext uri="{63B3BB69-23CF-44E3-9099-C40C66FF867C}">
                    <a14:compatExt spid="_x0000_s21726"/>
                  </a:ext>
                  <a:ext uri="{FF2B5EF4-FFF2-40B4-BE49-F238E27FC236}">
                    <a16:creationId xmlns:a16="http://schemas.microsoft.com/office/drawing/2014/main" id="{00000000-0008-0000-0300-0000DE540000}"/>
                  </a:ext>
                </a:extLst>
              </xdr:cNvPr>
              <xdr:cNvSpPr/>
            </xdr:nvSpPr>
            <xdr:spPr bwMode="auto">
              <a:xfrm>
                <a:off x="1323975" y="74190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27" name="Option Button 223" hidden="1">
                <a:extLst>
                  <a:ext uri="{63B3BB69-23CF-44E3-9099-C40C66FF867C}">
                    <a14:compatExt spid="_x0000_s21727"/>
                  </a:ext>
                  <a:ext uri="{FF2B5EF4-FFF2-40B4-BE49-F238E27FC236}">
                    <a16:creationId xmlns:a16="http://schemas.microsoft.com/office/drawing/2014/main" id="{00000000-0008-0000-0300-0000DF540000}"/>
                  </a:ext>
                </a:extLst>
              </xdr:cNvPr>
              <xdr:cNvSpPr/>
            </xdr:nvSpPr>
            <xdr:spPr bwMode="auto">
              <a:xfrm>
                <a:off x="1323975" y="74485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8" name="Group Box 224" hidden="1">
                <a:extLst>
                  <a:ext uri="{63B3BB69-23CF-44E3-9099-C40C66FF867C}">
                    <a14:compatExt spid="_x0000_s21728"/>
                  </a:ext>
                  <a:ext uri="{FF2B5EF4-FFF2-40B4-BE49-F238E27FC236}">
                    <a16:creationId xmlns:a16="http://schemas.microsoft.com/office/drawing/2014/main" id="{00000000-0008-0000-0300-0000E0540000}"/>
                  </a:ext>
                </a:extLst>
              </xdr:cNvPr>
              <xdr:cNvSpPr/>
            </xdr:nvSpPr>
            <xdr:spPr bwMode="auto">
              <a:xfrm>
                <a:off x="1285875" y="738378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2</xdr:col>
      <xdr:colOff>1</xdr:colOff>
      <xdr:row>193</xdr:row>
      <xdr:rowOff>0</xdr:rowOff>
    </xdr:from>
    <xdr:to>
      <xdr:col>5</xdr:col>
      <xdr:colOff>795618</xdr:colOff>
      <xdr:row>194</xdr:row>
      <xdr:rowOff>0</xdr:rowOff>
    </xdr:to>
    <xdr:sp macro="" textlink="">
      <xdr:nvSpPr>
        <xdr:cNvPr id="283" name="Rectangle 15">
          <a:extLst>
            <a:ext uri="{FF2B5EF4-FFF2-40B4-BE49-F238E27FC236}">
              <a16:creationId xmlns:a16="http://schemas.microsoft.com/office/drawing/2014/main" id="{00000000-0008-0000-0300-00001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194</xdr:row>
      <xdr:rowOff>0</xdr:rowOff>
    </xdr:from>
    <xdr:to>
      <xdr:col>5</xdr:col>
      <xdr:colOff>796784</xdr:colOff>
      <xdr:row>195</xdr:row>
      <xdr:rowOff>0</xdr:rowOff>
    </xdr:to>
    <xdr:sp macro="" textlink="">
      <xdr:nvSpPr>
        <xdr:cNvPr id="288" name="Rectangle 15">
          <a:extLst>
            <a:ext uri="{FF2B5EF4-FFF2-40B4-BE49-F238E27FC236}">
              <a16:creationId xmlns:a16="http://schemas.microsoft.com/office/drawing/2014/main" id="{00000000-0008-0000-0300-00002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195</xdr:row>
      <xdr:rowOff>0</xdr:rowOff>
    </xdr:from>
    <xdr:to>
      <xdr:col>5</xdr:col>
      <xdr:colOff>796784</xdr:colOff>
      <xdr:row>196</xdr:row>
      <xdr:rowOff>0</xdr:rowOff>
    </xdr:to>
    <xdr:sp macro="" textlink="">
      <xdr:nvSpPr>
        <xdr:cNvPr id="293" name="Rectangle 15">
          <a:extLst>
            <a:ext uri="{FF2B5EF4-FFF2-40B4-BE49-F238E27FC236}">
              <a16:creationId xmlns:a16="http://schemas.microsoft.com/office/drawing/2014/main" id="{00000000-0008-0000-0300-00002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193</xdr:row>
          <xdr:rowOff>0</xdr:rowOff>
        </xdr:from>
        <xdr:to>
          <xdr:col>5</xdr:col>
          <xdr:colOff>800100</xdr:colOff>
          <xdr:row>196</xdr:row>
          <xdr:rowOff>0</xdr:rowOff>
        </xdr:to>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1295400" y="81038700"/>
              <a:ext cx="6953250" cy="2857500"/>
              <a:chOff x="1285875" y="80810100"/>
              <a:chExt cx="6943725" cy="2857500"/>
            </a:xfrm>
          </xdr:grpSpPr>
          <xdr:sp macro="" textlink="">
            <xdr:nvSpPr>
              <xdr:cNvPr id="21729" name="Option Button 225" hidden="1">
                <a:extLst>
                  <a:ext uri="{63B3BB69-23CF-44E3-9099-C40C66FF867C}">
                    <a14:compatExt spid="_x0000_s21729"/>
                  </a:ext>
                  <a:ext uri="{FF2B5EF4-FFF2-40B4-BE49-F238E27FC236}">
                    <a16:creationId xmlns:a16="http://schemas.microsoft.com/office/drawing/2014/main" id="{00000000-0008-0000-0300-0000E1540000}"/>
                  </a:ext>
                </a:extLst>
              </xdr:cNvPr>
              <xdr:cNvSpPr/>
            </xdr:nvSpPr>
            <xdr:spPr bwMode="auto">
              <a:xfrm>
                <a:off x="1323975" y="80876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30" name="Option Button 226" hidden="1">
                <a:extLst>
                  <a:ext uri="{63B3BB69-23CF-44E3-9099-C40C66FF867C}">
                    <a14:compatExt spid="_x0000_s21730"/>
                  </a:ext>
                  <a:ext uri="{FF2B5EF4-FFF2-40B4-BE49-F238E27FC236}">
                    <a16:creationId xmlns:a16="http://schemas.microsoft.com/office/drawing/2014/main" id="{00000000-0008-0000-0300-0000E2540000}"/>
                  </a:ext>
                </a:extLst>
              </xdr:cNvPr>
              <xdr:cNvSpPr/>
            </xdr:nvSpPr>
            <xdr:spPr bwMode="auto">
              <a:xfrm>
                <a:off x="1323975" y="81162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31" name="Option Button 227" hidden="1">
                <a:extLst>
                  <a:ext uri="{63B3BB69-23CF-44E3-9099-C40C66FF867C}">
                    <a14:compatExt spid="_x0000_s21731"/>
                  </a:ext>
                  <a:ext uri="{FF2B5EF4-FFF2-40B4-BE49-F238E27FC236}">
                    <a16:creationId xmlns:a16="http://schemas.microsoft.com/office/drawing/2014/main" id="{00000000-0008-0000-0300-0000E3540000}"/>
                  </a:ext>
                </a:extLst>
              </xdr:cNvPr>
              <xdr:cNvSpPr/>
            </xdr:nvSpPr>
            <xdr:spPr bwMode="auto">
              <a:xfrm>
                <a:off x="1323975" y="81457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32" name="Group Box 228" hidden="1">
                <a:extLst>
                  <a:ext uri="{63B3BB69-23CF-44E3-9099-C40C66FF867C}">
                    <a14:compatExt spid="_x0000_s21732"/>
                  </a:ext>
                  <a:ext uri="{FF2B5EF4-FFF2-40B4-BE49-F238E27FC236}">
                    <a16:creationId xmlns:a16="http://schemas.microsoft.com/office/drawing/2014/main" id="{00000000-0008-0000-0300-0000E4540000}"/>
                  </a:ext>
                </a:extLst>
              </xdr:cNvPr>
              <xdr:cNvSpPr/>
            </xdr:nvSpPr>
            <xdr:spPr bwMode="auto">
              <a:xfrm>
                <a:off x="1285875" y="808101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3" name="Option Button 229" hidden="1">
                <a:extLst>
                  <a:ext uri="{63B3BB69-23CF-44E3-9099-C40C66FF867C}">
                    <a14:compatExt spid="_x0000_s21733"/>
                  </a:ext>
                  <a:ext uri="{FF2B5EF4-FFF2-40B4-BE49-F238E27FC236}">
                    <a16:creationId xmlns:a16="http://schemas.microsoft.com/office/drawing/2014/main" id="{00000000-0008-0000-0300-0000E5540000}"/>
                  </a:ext>
                </a:extLst>
              </xdr:cNvPr>
              <xdr:cNvSpPr/>
            </xdr:nvSpPr>
            <xdr:spPr bwMode="auto">
              <a:xfrm>
                <a:off x="1323975" y="818292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34" name="Option Button 230" hidden="1">
                <a:extLst>
                  <a:ext uri="{63B3BB69-23CF-44E3-9099-C40C66FF867C}">
                    <a14:compatExt spid="_x0000_s21734"/>
                  </a:ext>
                  <a:ext uri="{FF2B5EF4-FFF2-40B4-BE49-F238E27FC236}">
                    <a16:creationId xmlns:a16="http://schemas.microsoft.com/office/drawing/2014/main" id="{00000000-0008-0000-0300-0000E6540000}"/>
                  </a:ext>
                </a:extLst>
              </xdr:cNvPr>
              <xdr:cNvSpPr/>
            </xdr:nvSpPr>
            <xdr:spPr bwMode="auto">
              <a:xfrm>
                <a:off x="1323975" y="821150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35" name="Option Button 231" hidden="1">
                <a:extLst>
                  <a:ext uri="{63B3BB69-23CF-44E3-9099-C40C66FF867C}">
                    <a14:compatExt spid="_x0000_s21735"/>
                  </a:ext>
                  <a:ext uri="{FF2B5EF4-FFF2-40B4-BE49-F238E27FC236}">
                    <a16:creationId xmlns:a16="http://schemas.microsoft.com/office/drawing/2014/main" id="{00000000-0008-0000-0300-0000E7540000}"/>
                  </a:ext>
                </a:extLst>
              </xdr:cNvPr>
              <xdr:cNvSpPr/>
            </xdr:nvSpPr>
            <xdr:spPr bwMode="auto">
              <a:xfrm>
                <a:off x="1323975" y="824103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36" name="Group Box 232" hidden="1">
                <a:extLst>
                  <a:ext uri="{63B3BB69-23CF-44E3-9099-C40C66FF867C}">
                    <a14:compatExt spid="_x0000_s21736"/>
                  </a:ext>
                  <a:ext uri="{FF2B5EF4-FFF2-40B4-BE49-F238E27FC236}">
                    <a16:creationId xmlns:a16="http://schemas.microsoft.com/office/drawing/2014/main" id="{00000000-0008-0000-0300-0000E8540000}"/>
                  </a:ext>
                </a:extLst>
              </xdr:cNvPr>
              <xdr:cNvSpPr/>
            </xdr:nvSpPr>
            <xdr:spPr bwMode="auto">
              <a:xfrm>
                <a:off x="1285875" y="817626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7" name="Option Button 233" hidden="1">
                <a:extLst>
                  <a:ext uri="{63B3BB69-23CF-44E3-9099-C40C66FF867C}">
                    <a14:compatExt spid="_x0000_s21737"/>
                  </a:ext>
                  <a:ext uri="{FF2B5EF4-FFF2-40B4-BE49-F238E27FC236}">
                    <a16:creationId xmlns:a16="http://schemas.microsoft.com/office/drawing/2014/main" id="{00000000-0008-0000-0300-0000E9540000}"/>
                  </a:ext>
                </a:extLst>
              </xdr:cNvPr>
              <xdr:cNvSpPr/>
            </xdr:nvSpPr>
            <xdr:spPr bwMode="auto">
              <a:xfrm>
                <a:off x="1323975" y="82781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38" name="Option Button 234" hidden="1">
                <a:extLst>
                  <a:ext uri="{63B3BB69-23CF-44E3-9099-C40C66FF867C}">
                    <a14:compatExt spid="_x0000_s21738"/>
                  </a:ext>
                  <a:ext uri="{FF2B5EF4-FFF2-40B4-BE49-F238E27FC236}">
                    <a16:creationId xmlns:a16="http://schemas.microsoft.com/office/drawing/2014/main" id="{00000000-0008-0000-0300-0000EA540000}"/>
                  </a:ext>
                </a:extLst>
              </xdr:cNvPr>
              <xdr:cNvSpPr/>
            </xdr:nvSpPr>
            <xdr:spPr bwMode="auto">
              <a:xfrm>
                <a:off x="1323975" y="83067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39" name="Option Button 235" hidden="1">
                <a:extLst>
                  <a:ext uri="{63B3BB69-23CF-44E3-9099-C40C66FF867C}">
                    <a14:compatExt spid="_x0000_s21739"/>
                  </a:ext>
                  <a:ext uri="{FF2B5EF4-FFF2-40B4-BE49-F238E27FC236}">
                    <a16:creationId xmlns:a16="http://schemas.microsoft.com/office/drawing/2014/main" id="{00000000-0008-0000-0300-0000EB540000}"/>
                  </a:ext>
                </a:extLst>
              </xdr:cNvPr>
              <xdr:cNvSpPr/>
            </xdr:nvSpPr>
            <xdr:spPr bwMode="auto">
              <a:xfrm>
                <a:off x="1323975" y="83362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40" name="Group Box 236" hidden="1">
                <a:extLst>
                  <a:ext uri="{63B3BB69-23CF-44E3-9099-C40C66FF867C}">
                    <a14:compatExt spid="_x0000_s21740"/>
                  </a:ext>
                  <a:ext uri="{FF2B5EF4-FFF2-40B4-BE49-F238E27FC236}">
                    <a16:creationId xmlns:a16="http://schemas.microsoft.com/office/drawing/2014/main" id="{00000000-0008-0000-0300-0000EC540000}"/>
                  </a:ext>
                </a:extLst>
              </xdr:cNvPr>
              <xdr:cNvSpPr/>
            </xdr:nvSpPr>
            <xdr:spPr bwMode="auto">
              <a:xfrm>
                <a:off x="1285875" y="827151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228850"/>
              <a:ext cx="8001000" cy="476250"/>
              <a:chOff x="228600" y="2200279"/>
              <a:chExt cx="7981950" cy="476251"/>
            </a:xfrm>
          </xdr:grpSpPr>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228600" y="22002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733425" y="2400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2" name="Option Button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705100"/>
              <a:ext cx="8001000" cy="476250"/>
              <a:chOff x="228600" y="2676530"/>
              <a:chExt cx="7981950" cy="476251"/>
            </a:xfrm>
          </xdr:grpSpPr>
          <xdr:sp macro="" textlink="">
            <xdr:nvSpPr>
              <xdr:cNvPr id="22533" name="Group Box 5"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228600" y="26765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4" name="Option Button 6"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5" name="Option Button 7"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733425" y="2876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6" name="Option Button 8"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181350"/>
              <a:ext cx="8001000" cy="476250"/>
              <a:chOff x="228600" y="3152781"/>
              <a:chExt cx="7981950" cy="476251"/>
            </a:xfrm>
          </xdr:grpSpPr>
          <xdr:sp macro="" textlink="">
            <xdr:nvSpPr>
              <xdr:cNvPr id="22537" name="Group Box 9" hidden="1">
                <a:extLst>
                  <a:ext uri="{63B3BB69-23CF-44E3-9099-C40C66FF867C}">
                    <a14:compatExt spid="_x0000_s22537"/>
                  </a:ext>
                  <a:ext uri="{FF2B5EF4-FFF2-40B4-BE49-F238E27FC236}">
                    <a16:creationId xmlns:a16="http://schemas.microsoft.com/office/drawing/2014/main" id="{00000000-0008-0000-0400-000009580000}"/>
                  </a:ext>
                </a:extLst>
              </xdr:cNvPr>
              <xdr:cNvSpPr/>
            </xdr:nvSpPr>
            <xdr:spPr bwMode="auto">
              <a:xfrm>
                <a:off x="228600" y="31527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9" name="Option Button 11" hidden="1">
                <a:extLst>
                  <a:ext uri="{63B3BB69-23CF-44E3-9099-C40C66FF867C}">
                    <a14:compatExt spid="_x0000_s22539"/>
                  </a:ext>
                  <a:ext uri="{FF2B5EF4-FFF2-40B4-BE49-F238E27FC236}">
                    <a16:creationId xmlns:a16="http://schemas.microsoft.com/office/drawing/2014/main" id="{00000000-0008-0000-0400-00000B580000}"/>
                  </a:ext>
                </a:extLst>
              </xdr:cNvPr>
              <xdr:cNvSpPr/>
            </xdr:nvSpPr>
            <xdr:spPr bwMode="auto">
              <a:xfrm>
                <a:off x="733425" y="3352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0" name="Option Button 12" hidden="1">
                <a:extLst>
                  <a:ext uri="{63B3BB69-23CF-44E3-9099-C40C66FF867C}">
                    <a14:compatExt spid="_x0000_s22540"/>
                  </a:ext>
                  <a:ext uri="{FF2B5EF4-FFF2-40B4-BE49-F238E27FC236}">
                    <a16:creationId xmlns:a16="http://schemas.microsoft.com/office/drawing/2014/main" id="{00000000-0008-0000-0400-00000C58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3657600"/>
              <a:ext cx="8001000" cy="476250"/>
              <a:chOff x="228600" y="3629031"/>
              <a:chExt cx="7981950" cy="476251"/>
            </a:xfrm>
          </xdr:grpSpPr>
          <xdr:sp macro="" textlink="">
            <xdr:nvSpPr>
              <xdr:cNvPr id="22541" name="Group Box 13" hidden="1">
                <a:extLst>
                  <a:ext uri="{63B3BB69-23CF-44E3-9099-C40C66FF867C}">
                    <a14:compatExt spid="_x0000_s22541"/>
                  </a:ext>
                  <a:ext uri="{FF2B5EF4-FFF2-40B4-BE49-F238E27FC236}">
                    <a16:creationId xmlns:a16="http://schemas.microsoft.com/office/drawing/2014/main" id="{00000000-0008-0000-0400-00000D580000}"/>
                  </a:ext>
                </a:extLst>
              </xdr:cNvPr>
              <xdr:cNvSpPr/>
            </xdr:nvSpPr>
            <xdr:spPr bwMode="auto">
              <a:xfrm>
                <a:off x="228600" y="36290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400-00000E58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3" name="Option Button 15" hidden="1">
                <a:extLst>
                  <a:ext uri="{63B3BB69-23CF-44E3-9099-C40C66FF867C}">
                    <a14:compatExt spid="_x0000_s22543"/>
                  </a:ext>
                  <a:ext uri="{FF2B5EF4-FFF2-40B4-BE49-F238E27FC236}">
                    <a16:creationId xmlns:a16="http://schemas.microsoft.com/office/drawing/2014/main" id="{00000000-0008-0000-0400-00000F580000}"/>
                  </a:ext>
                </a:extLst>
              </xdr:cNvPr>
              <xdr:cNvSpPr/>
            </xdr:nvSpPr>
            <xdr:spPr bwMode="auto">
              <a:xfrm>
                <a:off x="733425" y="3829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4" name="Option Button 16" hidden="1">
                <a:extLst>
                  <a:ext uri="{63B3BB69-23CF-44E3-9099-C40C66FF867C}">
                    <a14:compatExt spid="_x0000_s22544"/>
                  </a:ext>
                  <a:ext uri="{FF2B5EF4-FFF2-40B4-BE49-F238E27FC236}">
                    <a16:creationId xmlns:a16="http://schemas.microsoft.com/office/drawing/2014/main" id="{00000000-0008-0000-0400-00001058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9086850"/>
              <a:ext cx="8001000" cy="476250"/>
              <a:chOff x="228600" y="9048766"/>
              <a:chExt cx="7981950" cy="476251"/>
            </a:xfrm>
          </xdr:grpSpPr>
          <xdr:sp macro="" textlink="">
            <xdr:nvSpPr>
              <xdr:cNvPr id="22545" name="Group Box 17"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228600" y="90487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6" name="Option Button 18"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400-000013580000}"/>
                  </a:ext>
                </a:extLst>
              </xdr:cNvPr>
              <xdr:cNvSpPr/>
            </xdr:nvSpPr>
            <xdr:spPr bwMode="auto">
              <a:xfrm>
                <a:off x="733425" y="92487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0400-00001458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9563100"/>
              <a:ext cx="8001000" cy="476250"/>
              <a:chOff x="228600" y="9525017"/>
              <a:chExt cx="7981950" cy="476251"/>
            </a:xfrm>
          </xdr:grpSpPr>
          <xdr:sp macro="" textlink="">
            <xdr:nvSpPr>
              <xdr:cNvPr id="22549" name="Group Box 21" hidden="1">
                <a:extLst>
                  <a:ext uri="{63B3BB69-23CF-44E3-9099-C40C66FF867C}">
                    <a14:compatExt spid="_x0000_s22549"/>
                  </a:ext>
                  <a:ext uri="{FF2B5EF4-FFF2-40B4-BE49-F238E27FC236}">
                    <a16:creationId xmlns:a16="http://schemas.microsoft.com/office/drawing/2014/main" id="{00000000-0008-0000-0400-000015580000}"/>
                  </a:ext>
                </a:extLst>
              </xdr:cNvPr>
              <xdr:cNvSpPr/>
            </xdr:nvSpPr>
            <xdr:spPr bwMode="auto">
              <a:xfrm>
                <a:off x="228600" y="9525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0" name="Option Button 22" hidden="1">
                <a:extLst>
                  <a:ext uri="{63B3BB69-23CF-44E3-9099-C40C66FF867C}">
                    <a14:compatExt spid="_x0000_s22550"/>
                  </a:ext>
                  <a:ext uri="{FF2B5EF4-FFF2-40B4-BE49-F238E27FC236}">
                    <a16:creationId xmlns:a16="http://schemas.microsoft.com/office/drawing/2014/main" id="{00000000-0008-0000-0400-00001658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1" name="Option Button 23"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733425" y="97250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2" name="Option Button 24"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10039350"/>
              <a:ext cx="8001000" cy="476250"/>
              <a:chOff x="228600" y="10001267"/>
              <a:chExt cx="7981950" cy="476251"/>
            </a:xfrm>
          </xdr:grpSpPr>
          <xdr:sp macro="" textlink="">
            <xdr:nvSpPr>
              <xdr:cNvPr id="22553" name="Group Box 25"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228600" y="100012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4" name="Option Button 26"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5" name="Option Button 27"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733425" y="102012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6" name="Option Button 28"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11334750"/>
              <a:ext cx="8001000" cy="476250"/>
              <a:chOff x="228600" y="11296670"/>
              <a:chExt cx="7981950" cy="476251"/>
            </a:xfrm>
          </xdr:grpSpPr>
          <xdr:sp macro="" textlink="">
            <xdr:nvSpPr>
              <xdr:cNvPr id="22557" name="Group Box 29"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228600" y="112966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8" name="Option Button 30"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9" name="Option Button 31" hidden="1">
                <a:extLst>
                  <a:ext uri="{63B3BB69-23CF-44E3-9099-C40C66FF867C}">
                    <a14:compatExt spid="_x0000_s22559"/>
                  </a:ext>
                  <a:ext uri="{FF2B5EF4-FFF2-40B4-BE49-F238E27FC236}">
                    <a16:creationId xmlns:a16="http://schemas.microsoft.com/office/drawing/2014/main" id="{00000000-0008-0000-0400-00001F580000}"/>
                  </a:ext>
                </a:extLst>
              </xdr:cNvPr>
              <xdr:cNvSpPr/>
            </xdr:nvSpPr>
            <xdr:spPr bwMode="auto">
              <a:xfrm>
                <a:off x="733425" y="11496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0" name="Option Button 32" hidden="1">
                <a:extLst>
                  <a:ext uri="{63B3BB69-23CF-44E3-9099-C40C66FF867C}">
                    <a14:compatExt spid="_x0000_s22560"/>
                  </a:ext>
                  <a:ext uri="{FF2B5EF4-FFF2-40B4-BE49-F238E27FC236}">
                    <a16:creationId xmlns:a16="http://schemas.microsoft.com/office/drawing/2014/main" id="{00000000-0008-0000-0400-00002058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11811000"/>
              <a:ext cx="8001000" cy="476250"/>
              <a:chOff x="228600" y="11772921"/>
              <a:chExt cx="7981950" cy="476251"/>
            </a:xfrm>
          </xdr:grpSpPr>
          <xdr:sp macro="" textlink="">
            <xdr:nvSpPr>
              <xdr:cNvPr id="22561" name="Group Box 33"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228600" y="117729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2" name="Option Button 34"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3" name="Option Button 35"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733425" y="11972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4" name="Option Button 36" hidden="1">
                <a:extLst>
                  <a:ext uri="{63B3BB69-23CF-44E3-9099-C40C66FF867C}">
                    <a14:compatExt spid="_x0000_s22564"/>
                  </a:ext>
                  <a:ext uri="{FF2B5EF4-FFF2-40B4-BE49-F238E27FC236}">
                    <a16:creationId xmlns:a16="http://schemas.microsoft.com/office/drawing/2014/main" id="{00000000-0008-0000-0400-00002458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228600" y="12287250"/>
              <a:ext cx="8001000" cy="476250"/>
              <a:chOff x="228600" y="12249171"/>
              <a:chExt cx="7981950" cy="476251"/>
            </a:xfrm>
          </xdr:grpSpPr>
          <xdr:sp macro="" textlink="">
            <xdr:nvSpPr>
              <xdr:cNvPr id="22565" name="Group Box 37" hidden="1">
                <a:extLst>
                  <a:ext uri="{63B3BB69-23CF-44E3-9099-C40C66FF867C}">
                    <a14:compatExt spid="_x0000_s22565"/>
                  </a:ext>
                  <a:ext uri="{FF2B5EF4-FFF2-40B4-BE49-F238E27FC236}">
                    <a16:creationId xmlns:a16="http://schemas.microsoft.com/office/drawing/2014/main" id="{00000000-0008-0000-0400-000025580000}"/>
                  </a:ext>
                </a:extLst>
              </xdr:cNvPr>
              <xdr:cNvSpPr/>
            </xdr:nvSpPr>
            <xdr:spPr bwMode="auto">
              <a:xfrm>
                <a:off x="228600" y="122491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6" name="Option Button 38" hidden="1">
                <a:extLst>
                  <a:ext uri="{63B3BB69-23CF-44E3-9099-C40C66FF867C}">
                    <a14:compatExt spid="_x0000_s22566"/>
                  </a:ext>
                  <a:ext uri="{FF2B5EF4-FFF2-40B4-BE49-F238E27FC236}">
                    <a16:creationId xmlns:a16="http://schemas.microsoft.com/office/drawing/2014/main" id="{00000000-0008-0000-0400-00002658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7" name="Option Button 39" hidden="1">
                <a:extLst>
                  <a:ext uri="{63B3BB69-23CF-44E3-9099-C40C66FF867C}">
                    <a14:compatExt spid="_x0000_s22567"/>
                  </a:ext>
                  <a:ext uri="{FF2B5EF4-FFF2-40B4-BE49-F238E27FC236}">
                    <a16:creationId xmlns:a16="http://schemas.microsoft.com/office/drawing/2014/main" id="{00000000-0008-0000-0400-000027580000}"/>
                  </a:ext>
                </a:extLst>
              </xdr:cNvPr>
              <xdr:cNvSpPr/>
            </xdr:nvSpPr>
            <xdr:spPr bwMode="auto">
              <a:xfrm>
                <a:off x="733425" y="12449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8" name="Option Button 40" hidden="1">
                <a:extLst>
                  <a:ext uri="{63B3BB69-23CF-44E3-9099-C40C66FF867C}">
                    <a14:compatExt spid="_x0000_s22568"/>
                  </a:ext>
                  <a:ext uri="{FF2B5EF4-FFF2-40B4-BE49-F238E27FC236}">
                    <a16:creationId xmlns:a16="http://schemas.microsoft.com/office/drawing/2014/main" id="{00000000-0008-0000-0400-00002858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28600" y="12763500"/>
              <a:ext cx="8001000" cy="476250"/>
              <a:chOff x="228600" y="12725422"/>
              <a:chExt cx="7981950" cy="476251"/>
            </a:xfrm>
          </xdr:grpSpPr>
          <xdr:sp macro="" textlink="">
            <xdr:nvSpPr>
              <xdr:cNvPr id="22569" name="Group Box 41" hidden="1">
                <a:extLst>
                  <a:ext uri="{63B3BB69-23CF-44E3-9099-C40C66FF867C}">
                    <a14:compatExt spid="_x0000_s22569"/>
                  </a:ext>
                  <a:ext uri="{FF2B5EF4-FFF2-40B4-BE49-F238E27FC236}">
                    <a16:creationId xmlns:a16="http://schemas.microsoft.com/office/drawing/2014/main" id="{00000000-0008-0000-0400-000029580000}"/>
                  </a:ext>
                </a:extLst>
              </xdr:cNvPr>
              <xdr:cNvSpPr/>
            </xdr:nvSpPr>
            <xdr:spPr bwMode="auto">
              <a:xfrm>
                <a:off x="228600" y="127254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0" name="Option Button 42" hidden="1">
                <a:extLst>
                  <a:ext uri="{63B3BB69-23CF-44E3-9099-C40C66FF867C}">
                    <a14:compatExt spid="_x0000_s22570"/>
                  </a:ext>
                  <a:ext uri="{FF2B5EF4-FFF2-40B4-BE49-F238E27FC236}">
                    <a16:creationId xmlns:a16="http://schemas.microsoft.com/office/drawing/2014/main" id="{00000000-0008-0000-0400-00002A58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1" name="Option Button 43" hidden="1">
                <a:extLst>
                  <a:ext uri="{63B3BB69-23CF-44E3-9099-C40C66FF867C}">
                    <a14:compatExt spid="_x0000_s22571"/>
                  </a:ext>
                  <a:ext uri="{FF2B5EF4-FFF2-40B4-BE49-F238E27FC236}">
                    <a16:creationId xmlns:a16="http://schemas.microsoft.com/office/drawing/2014/main" id="{00000000-0008-0000-0400-00002B580000}"/>
                  </a:ext>
                </a:extLst>
              </xdr:cNvPr>
              <xdr:cNvSpPr/>
            </xdr:nvSpPr>
            <xdr:spPr bwMode="auto">
              <a:xfrm>
                <a:off x="733425" y="12925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2" name="Option Button 44" hidden="1">
                <a:extLst>
                  <a:ext uri="{63B3BB69-23CF-44E3-9099-C40C66FF867C}">
                    <a14:compatExt spid="_x0000_s22572"/>
                  </a:ext>
                  <a:ext uri="{FF2B5EF4-FFF2-40B4-BE49-F238E27FC236}">
                    <a16:creationId xmlns:a16="http://schemas.microsoft.com/office/drawing/2014/main" id="{00000000-0008-0000-0400-00002C58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228600" y="18192750"/>
              <a:ext cx="8001000" cy="476250"/>
              <a:chOff x="228600" y="18145157"/>
              <a:chExt cx="7981950" cy="476251"/>
            </a:xfrm>
          </xdr:grpSpPr>
          <xdr:sp macro="" textlink="">
            <xdr:nvSpPr>
              <xdr:cNvPr id="22573" name="Group Box 45" hidden="1">
                <a:extLst>
                  <a:ext uri="{63B3BB69-23CF-44E3-9099-C40C66FF867C}">
                    <a14:compatExt spid="_x0000_s22573"/>
                  </a:ext>
                  <a:ext uri="{FF2B5EF4-FFF2-40B4-BE49-F238E27FC236}">
                    <a16:creationId xmlns:a16="http://schemas.microsoft.com/office/drawing/2014/main" id="{00000000-0008-0000-0400-00002D580000}"/>
                  </a:ext>
                </a:extLst>
              </xdr:cNvPr>
              <xdr:cNvSpPr/>
            </xdr:nvSpPr>
            <xdr:spPr bwMode="auto">
              <a:xfrm>
                <a:off x="228600" y="181451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4" name="Option Button 46" hidden="1">
                <a:extLst>
                  <a:ext uri="{63B3BB69-23CF-44E3-9099-C40C66FF867C}">
                    <a14:compatExt spid="_x0000_s22574"/>
                  </a:ext>
                  <a:ext uri="{FF2B5EF4-FFF2-40B4-BE49-F238E27FC236}">
                    <a16:creationId xmlns:a16="http://schemas.microsoft.com/office/drawing/2014/main" id="{00000000-0008-0000-0400-00002E58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5" name="Option Button 47" hidden="1">
                <a:extLst>
                  <a:ext uri="{63B3BB69-23CF-44E3-9099-C40C66FF867C}">
                    <a14:compatExt spid="_x0000_s22575"/>
                  </a:ext>
                  <a:ext uri="{FF2B5EF4-FFF2-40B4-BE49-F238E27FC236}">
                    <a16:creationId xmlns:a16="http://schemas.microsoft.com/office/drawing/2014/main" id="{00000000-0008-0000-0400-00002F580000}"/>
                  </a:ext>
                </a:extLst>
              </xdr:cNvPr>
              <xdr:cNvSpPr/>
            </xdr:nvSpPr>
            <xdr:spPr bwMode="auto">
              <a:xfrm>
                <a:off x="733425" y="183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6" name="Option Button 48" hidden="1">
                <a:extLst>
                  <a:ext uri="{63B3BB69-23CF-44E3-9099-C40C66FF867C}">
                    <a14:compatExt spid="_x0000_s22576"/>
                  </a:ext>
                  <a:ext uri="{FF2B5EF4-FFF2-40B4-BE49-F238E27FC236}">
                    <a16:creationId xmlns:a16="http://schemas.microsoft.com/office/drawing/2014/main" id="{00000000-0008-0000-0400-00003058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228600" y="18669000"/>
              <a:ext cx="8001000" cy="476250"/>
              <a:chOff x="228600" y="18621407"/>
              <a:chExt cx="7981950" cy="476251"/>
            </a:xfrm>
          </xdr:grpSpPr>
          <xdr:sp macro="" textlink="">
            <xdr:nvSpPr>
              <xdr:cNvPr id="22577" name="Group Box 49" hidden="1">
                <a:extLst>
                  <a:ext uri="{63B3BB69-23CF-44E3-9099-C40C66FF867C}">
                    <a14:compatExt spid="_x0000_s22577"/>
                  </a:ext>
                  <a:ext uri="{FF2B5EF4-FFF2-40B4-BE49-F238E27FC236}">
                    <a16:creationId xmlns:a16="http://schemas.microsoft.com/office/drawing/2014/main" id="{00000000-0008-0000-0400-000031580000}"/>
                  </a:ext>
                </a:extLst>
              </xdr:cNvPr>
              <xdr:cNvSpPr/>
            </xdr:nvSpPr>
            <xdr:spPr bwMode="auto">
              <a:xfrm>
                <a:off x="228600" y="186214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8" name="Option Button 50" hidden="1">
                <a:extLst>
                  <a:ext uri="{63B3BB69-23CF-44E3-9099-C40C66FF867C}">
                    <a14:compatExt spid="_x0000_s22578"/>
                  </a:ext>
                  <a:ext uri="{FF2B5EF4-FFF2-40B4-BE49-F238E27FC236}">
                    <a16:creationId xmlns:a16="http://schemas.microsoft.com/office/drawing/2014/main" id="{00000000-0008-0000-0400-00003258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9" name="Option Button 51" hidden="1">
                <a:extLst>
                  <a:ext uri="{63B3BB69-23CF-44E3-9099-C40C66FF867C}">
                    <a14:compatExt spid="_x0000_s22579"/>
                  </a:ext>
                  <a:ext uri="{FF2B5EF4-FFF2-40B4-BE49-F238E27FC236}">
                    <a16:creationId xmlns:a16="http://schemas.microsoft.com/office/drawing/2014/main" id="{00000000-0008-0000-0400-000033580000}"/>
                  </a:ext>
                </a:extLst>
              </xdr:cNvPr>
              <xdr:cNvSpPr/>
            </xdr:nvSpPr>
            <xdr:spPr bwMode="auto">
              <a:xfrm>
                <a:off x="733425" y="188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0" name="Option Button 52" hidden="1">
                <a:extLst>
                  <a:ext uri="{63B3BB69-23CF-44E3-9099-C40C66FF867C}">
                    <a14:compatExt spid="_x0000_s22580"/>
                  </a:ext>
                  <a:ext uri="{FF2B5EF4-FFF2-40B4-BE49-F238E27FC236}">
                    <a16:creationId xmlns:a16="http://schemas.microsoft.com/office/drawing/2014/main" id="{00000000-0008-0000-0400-00003458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28600" y="19145250"/>
              <a:ext cx="8001000" cy="476250"/>
              <a:chOff x="228600" y="19097658"/>
              <a:chExt cx="7981950" cy="476251"/>
            </a:xfrm>
          </xdr:grpSpPr>
          <xdr:sp macro="" textlink="">
            <xdr:nvSpPr>
              <xdr:cNvPr id="22581" name="Group Box 53" hidden="1">
                <a:extLst>
                  <a:ext uri="{63B3BB69-23CF-44E3-9099-C40C66FF867C}">
                    <a14:compatExt spid="_x0000_s22581"/>
                  </a:ext>
                  <a:ext uri="{FF2B5EF4-FFF2-40B4-BE49-F238E27FC236}">
                    <a16:creationId xmlns:a16="http://schemas.microsoft.com/office/drawing/2014/main" id="{00000000-0008-0000-0400-000035580000}"/>
                  </a:ext>
                </a:extLst>
              </xdr:cNvPr>
              <xdr:cNvSpPr/>
            </xdr:nvSpPr>
            <xdr:spPr bwMode="auto">
              <a:xfrm>
                <a:off x="228600" y="190976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2" name="Option Button 54" hidden="1">
                <a:extLst>
                  <a:ext uri="{63B3BB69-23CF-44E3-9099-C40C66FF867C}">
                    <a14:compatExt spid="_x0000_s22582"/>
                  </a:ext>
                  <a:ext uri="{FF2B5EF4-FFF2-40B4-BE49-F238E27FC236}">
                    <a16:creationId xmlns:a16="http://schemas.microsoft.com/office/drawing/2014/main" id="{00000000-0008-0000-0400-00003658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3" name="Option Button 55" hidden="1">
                <a:extLst>
                  <a:ext uri="{63B3BB69-23CF-44E3-9099-C40C66FF867C}">
                    <a14:compatExt spid="_x0000_s22583"/>
                  </a:ext>
                  <a:ext uri="{FF2B5EF4-FFF2-40B4-BE49-F238E27FC236}">
                    <a16:creationId xmlns:a16="http://schemas.microsoft.com/office/drawing/2014/main" id="{00000000-0008-0000-0400-000037580000}"/>
                  </a:ext>
                </a:extLst>
              </xdr:cNvPr>
              <xdr:cNvSpPr/>
            </xdr:nvSpPr>
            <xdr:spPr bwMode="auto">
              <a:xfrm>
                <a:off x="733425" y="1929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4" name="Option Button 56" hidden="1">
                <a:extLst>
                  <a:ext uri="{63B3BB69-23CF-44E3-9099-C40C66FF867C}">
                    <a14:compatExt spid="_x0000_s22584"/>
                  </a:ext>
                  <a:ext uri="{FF2B5EF4-FFF2-40B4-BE49-F238E27FC236}">
                    <a16:creationId xmlns:a16="http://schemas.microsoft.com/office/drawing/2014/main" id="{00000000-0008-0000-0400-00003858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228600" y="20440650"/>
              <a:ext cx="8001000" cy="476250"/>
              <a:chOff x="228600" y="20393060"/>
              <a:chExt cx="7981950" cy="476251"/>
            </a:xfrm>
          </xdr:grpSpPr>
          <xdr:sp macro="" textlink="">
            <xdr:nvSpPr>
              <xdr:cNvPr id="22585" name="Group Box 57" hidden="1">
                <a:extLst>
                  <a:ext uri="{63B3BB69-23CF-44E3-9099-C40C66FF867C}">
                    <a14:compatExt spid="_x0000_s22585"/>
                  </a:ext>
                  <a:ext uri="{FF2B5EF4-FFF2-40B4-BE49-F238E27FC236}">
                    <a16:creationId xmlns:a16="http://schemas.microsoft.com/office/drawing/2014/main" id="{00000000-0008-0000-0400-000039580000}"/>
                  </a:ext>
                </a:extLst>
              </xdr:cNvPr>
              <xdr:cNvSpPr/>
            </xdr:nvSpPr>
            <xdr:spPr bwMode="auto">
              <a:xfrm>
                <a:off x="228600" y="203930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6" name="Option Button 58" hidden="1">
                <a:extLst>
                  <a:ext uri="{63B3BB69-23CF-44E3-9099-C40C66FF867C}">
                    <a14:compatExt spid="_x0000_s22586"/>
                  </a:ext>
                  <a:ext uri="{FF2B5EF4-FFF2-40B4-BE49-F238E27FC236}">
                    <a16:creationId xmlns:a16="http://schemas.microsoft.com/office/drawing/2014/main" id="{00000000-0008-0000-0400-00003A58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7" name="Option Button 59" hidden="1">
                <a:extLst>
                  <a:ext uri="{63B3BB69-23CF-44E3-9099-C40C66FF867C}">
                    <a14:compatExt spid="_x0000_s22587"/>
                  </a:ext>
                  <a:ext uri="{FF2B5EF4-FFF2-40B4-BE49-F238E27FC236}">
                    <a16:creationId xmlns:a16="http://schemas.microsoft.com/office/drawing/2014/main" id="{00000000-0008-0000-0400-00003B580000}"/>
                  </a:ext>
                </a:extLst>
              </xdr:cNvPr>
              <xdr:cNvSpPr/>
            </xdr:nvSpPr>
            <xdr:spPr bwMode="auto">
              <a:xfrm>
                <a:off x="733425" y="2059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8" name="Option Button 60" hidden="1">
                <a:extLst>
                  <a:ext uri="{63B3BB69-23CF-44E3-9099-C40C66FF867C}">
                    <a14:compatExt spid="_x0000_s22588"/>
                  </a:ext>
                  <a:ext uri="{FF2B5EF4-FFF2-40B4-BE49-F238E27FC236}">
                    <a16:creationId xmlns:a16="http://schemas.microsoft.com/office/drawing/2014/main" id="{00000000-0008-0000-0400-00003C58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228600" y="20916900"/>
              <a:ext cx="8001000" cy="476250"/>
              <a:chOff x="228600" y="20869310"/>
              <a:chExt cx="7981950" cy="476251"/>
            </a:xfrm>
          </xdr:grpSpPr>
          <xdr:sp macro="" textlink="">
            <xdr:nvSpPr>
              <xdr:cNvPr id="22589" name="Group Box 61" hidden="1">
                <a:extLst>
                  <a:ext uri="{63B3BB69-23CF-44E3-9099-C40C66FF867C}">
                    <a14:compatExt spid="_x0000_s22589"/>
                  </a:ext>
                  <a:ext uri="{FF2B5EF4-FFF2-40B4-BE49-F238E27FC236}">
                    <a16:creationId xmlns:a16="http://schemas.microsoft.com/office/drawing/2014/main" id="{00000000-0008-0000-0400-00003D580000}"/>
                  </a:ext>
                </a:extLst>
              </xdr:cNvPr>
              <xdr:cNvSpPr/>
            </xdr:nvSpPr>
            <xdr:spPr bwMode="auto">
              <a:xfrm>
                <a:off x="228600" y="208693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0" name="Option Button 62" hidden="1">
                <a:extLst>
                  <a:ext uri="{63B3BB69-23CF-44E3-9099-C40C66FF867C}">
                    <a14:compatExt spid="_x0000_s22590"/>
                  </a:ext>
                  <a:ext uri="{FF2B5EF4-FFF2-40B4-BE49-F238E27FC236}">
                    <a16:creationId xmlns:a16="http://schemas.microsoft.com/office/drawing/2014/main" id="{00000000-0008-0000-0400-00003E58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1" name="Option Button 63" hidden="1">
                <a:extLst>
                  <a:ext uri="{63B3BB69-23CF-44E3-9099-C40C66FF867C}">
                    <a14:compatExt spid="_x0000_s22591"/>
                  </a:ext>
                  <a:ext uri="{FF2B5EF4-FFF2-40B4-BE49-F238E27FC236}">
                    <a16:creationId xmlns:a16="http://schemas.microsoft.com/office/drawing/2014/main" id="{00000000-0008-0000-0400-00003F580000}"/>
                  </a:ext>
                </a:extLst>
              </xdr:cNvPr>
              <xdr:cNvSpPr/>
            </xdr:nvSpPr>
            <xdr:spPr bwMode="auto">
              <a:xfrm>
                <a:off x="733425" y="2106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2" name="Option Button 64" hidden="1">
                <a:extLst>
                  <a:ext uri="{63B3BB69-23CF-44E3-9099-C40C66FF867C}">
                    <a14:compatExt spid="_x0000_s22592"/>
                  </a:ext>
                  <a:ext uri="{FF2B5EF4-FFF2-40B4-BE49-F238E27FC236}">
                    <a16:creationId xmlns:a16="http://schemas.microsoft.com/office/drawing/2014/main" id="{00000000-0008-0000-0400-00004058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28600" y="21393150"/>
              <a:ext cx="8001000" cy="476250"/>
              <a:chOff x="228600" y="21345561"/>
              <a:chExt cx="7981950" cy="476251"/>
            </a:xfrm>
          </xdr:grpSpPr>
          <xdr:sp macro="" textlink="">
            <xdr:nvSpPr>
              <xdr:cNvPr id="22593" name="Group Box 65" hidden="1">
                <a:extLst>
                  <a:ext uri="{63B3BB69-23CF-44E3-9099-C40C66FF867C}">
                    <a14:compatExt spid="_x0000_s22593"/>
                  </a:ext>
                  <a:ext uri="{FF2B5EF4-FFF2-40B4-BE49-F238E27FC236}">
                    <a16:creationId xmlns:a16="http://schemas.microsoft.com/office/drawing/2014/main" id="{00000000-0008-0000-0400-000041580000}"/>
                  </a:ext>
                </a:extLst>
              </xdr:cNvPr>
              <xdr:cNvSpPr/>
            </xdr:nvSpPr>
            <xdr:spPr bwMode="auto">
              <a:xfrm>
                <a:off x="228600" y="213455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4" name="Option Button 66" hidden="1">
                <a:extLst>
                  <a:ext uri="{63B3BB69-23CF-44E3-9099-C40C66FF867C}">
                    <a14:compatExt spid="_x0000_s22594"/>
                  </a:ext>
                  <a:ext uri="{FF2B5EF4-FFF2-40B4-BE49-F238E27FC236}">
                    <a16:creationId xmlns:a16="http://schemas.microsoft.com/office/drawing/2014/main" id="{00000000-0008-0000-0400-00004258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5" name="Option Button 67" hidden="1">
                <a:extLst>
                  <a:ext uri="{63B3BB69-23CF-44E3-9099-C40C66FF867C}">
                    <a14:compatExt spid="_x0000_s22595"/>
                  </a:ext>
                  <a:ext uri="{FF2B5EF4-FFF2-40B4-BE49-F238E27FC236}">
                    <a16:creationId xmlns:a16="http://schemas.microsoft.com/office/drawing/2014/main" id="{00000000-0008-0000-0400-000043580000}"/>
                  </a:ext>
                </a:extLst>
              </xdr:cNvPr>
              <xdr:cNvSpPr/>
            </xdr:nvSpPr>
            <xdr:spPr bwMode="auto">
              <a:xfrm>
                <a:off x="733425" y="2154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6" name="Option Button 68" hidden="1">
                <a:extLst>
                  <a:ext uri="{63B3BB69-23CF-44E3-9099-C40C66FF867C}">
                    <a14:compatExt spid="_x0000_s22596"/>
                  </a:ext>
                  <a:ext uri="{FF2B5EF4-FFF2-40B4-BE49-F238E27FC236}">
                    <a16:creationId xmlns:a16="http://schemas.microsoft.com/office/drawing/2014/main" id="{00000000-0008-0000-0400-00004458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0</xdr:rowOff>
        </xdr:from>
        <xdr:to>
          <xdr:col>5</xdr:col>
          <xdr:colOff>800100</xdr:colOff>
          <xdr:row>60</xdr:row>
          <xdr:rowOff>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228600" y="22688550"/>
              <a:ext cx="8001000" cy="476250"/>
              <a:chOff x="228600" y="22640917"/>
              <a:chExt cx="7981950" cy="476250"/>
            </a:xfrm>
          </xdr:grpSpPr>
          <xdr:sp macro="" textlink="">
            <xdr:nvSpPr>
              <xdr:cNvPr id="22597" name="Group Box 69" hidden="1">
                <a:extLst>
                  <a:ext uri="{63B3BB69-23CF-44E3-9099-C40C66FF867C}">
                    <a14:compatExt spid="_x0000_s22597"/>
                  </a:ext>
                  <a:ext uri="{FF2B5EF4-FFF2-40B4-BE49-F238E27FC236}">
                    <a16:creationId xmlns:a16="http://schemas.microsoft.com/office/drawing/2014/main" id="{00000000-0008-0000-0400-000045580000}"/>
                  </a:ext>
                </a:extLst>
              </xdr:cNvPr>
              <xdr:cNvSpPr/>
            </xdr:nvSpPr>
            <xdr:spPr bwMode="auto">
              <a:xfrm>
                <a:off x="228600" y="22640917"/>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598" name="Option Button 70" hidden="1">
                <a:extLst>
                  <a:ext uri="{63B3BB69-23CF-44E3-9099-C40C66FF867C}">
                    <a14:compatExt spid="_x0000_s22598"/>
                  </a:ext>
                  <a:ext uri="{FF2B5EF4-FFF2-40B4-BE49-F238E27FC236}">
                    <a16:creationId xmlns:a16="http://schemas.microsoft.com/office/drawing/2014/main" id="{00000000-0008-0000-0400-000046580000}"/>
                  </a:ext>
                </a:extLst>
              </xdr:cNvPr>
              <xdr:cNvSpPr/>
            </xdr:nvSpPr>
            <xdr:spPr bwMode="auto">
              <a:xfrm>
                <a:off x="7429500" y="22840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9" name="Option Button 71" hidden="1">
                <a:extLst>
                  <a:ext uri="{63B3BB69-23CF-44E3-9099-C40C66FF867C}">
                    <a14:compatExt spid="_x0000_s22599"/>
                  </a:ext>
                  <a:ext uri="{FF2B5EF4-FFF2-40B4-BE49-F238E27FC236}">
                    <a16:creationId xmlns:a16="http://schemas.microsoft.com/office/drawing/2014/main" id="{00000000-0008-0000-0400-000047580000}"/>
                  </a:ext>
                </a:extLst>
              </xdr:cNvPr>
              <xdr:cNvSpPr/>
            </xdr:nvSpPr>
            <xdr:spPr bwMode="auto">
              <a:xfrm>
                <a:off x="733425" y="22840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0" name="Option Button 72" hidden="1">
                <a:extLst>
                  <a:ext uri="{63B3BB69-23CF-44E3-9099-C40C66FF867C}">
                    <a14:compatExt spid="_x0000_s22600"/>
                  </a:ext>
                  <a:ext uri="{FF2B5EF4-FFF2-40B4-BE49-F238E27FC236}">
                    <a16:creationId xmlns:a16="http://schemas.microsoft.com/office/drawing/2014/main" id="{00000000-0008-0000-0400-000048580000}"/>
                  </a:ext>
                </a:extLst>
              </xdr:cNvPr>
              <xdr:cNvSpPr/>
            </xdr:nvSpPr>
            <xdr:spPr bwMode="auto">
              <a:xfrm>
                <a:off x="285750"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5</xdr:col>
          <xdr:colOff>800100</xdr:colOff>
          <xdr:row>61</xdr:row>
          <xdr:rowOff>0</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228600" y="23164800"/>
              <a:ext cx="8001000" cy="476250"/>
              <a:chOff x="228600" y="23117214"/>
              <a:chExt cx="7981950" cy="476251"/>
            </a:xfrm>
          </xdr:grpSpPr>
          <xdr:sp macro="" textlink="">
            <xdr:nvSpPr>
              <xdr:cNvPr id="22601" name="Group Box 73" hidden="1">
                <a:extLst>
                  <a:ext uri="{63B3BB69-23CF-44E3-9099-C40C66FF867C}">
                    <a14:compatExt spid="_x0000_s22601"/>
                  </a:ext>
                  <a:ext uri="{FF2B5EF4-FFF2-40B4-BE49-F238E27FC236}">
                    <a16:creationId xmlns:a16="http://schemas.microsoft.com/office/drawing/2014/main" id="{00000000-0008-0000-0400-000049580000}"/>
                  </a:ext>
                </a:extLst>
              </xdr:cNvPr>
              <xdr:cNvSpPr/>
            </xdr:nvSpPr>
            <xdr:spPr bwMode="auto">
              <a:xfrm>
                <a:off x="228600" y="2311721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2" name="Option Button 74" hidden="1">
                <a:extLst>
                  <a:ext uri="{63B3BB69-23CF-44E3-9099-C40C66FF867C}">
                    <a14:compatExt spid="_x0000_s22602"/>
                  </a:ext>
                  <a:ext uri="{FF2B5EF4-FFF2-40B4-BE49-F238E27FC236}">
                    <a16:creationId xmlns:a16="http://schemas.microsoft.com/office/drawing/2014/main" id="{00000000-0008-0000-0400-00004A58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3" name="Option Button 75" hidden="1">
                <a:extLst>
                  <a:ext uri="{63B3BB69-23CF-44E3-9099-C40C66FF867C}">
                    <a14:compatExt spid="_x0000_s22603"/>
                  </a:ext>
                  <a:ext uri="{FF2B5EF4-FFF2-40B4-BE49-F238E27FC236}">
                    <a16:creationId xmlns:a16="http://schemas.microsoft.com/office/drawing/2014/main" id="{00000000-0008-0000-0400-00004B580000}"/>
                  </a:ext>
                </a:extLst>
              </xdr:cNvPr>
              <xdr:cNvSpPr/>
            </xdr:nvSpPr>
            <xdr:spPr bwMode="auto">
              <a:xfrm>
                <a:off x="733425" y="23317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4" name="Option Button 76" hidden="1">
                <a:extLst>
                  <a:ext uri="{63B3BB69-23CF-44E3-9099-C40C66FF867C}">
                    <a14:compatExt spid="_x0000_s22604"/>
                  </a:ext>
                  <a:ext uri="{FF2B5EF4-FFF2-40B4-BE49-F238E27FC236}">
                    <a16:creationId xmlns:a16="http://schemas.microsoft.com/office/drawing/2014/main" id="{00000000-0008-0000-0400-00004C58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64</xdr:row>
          <xdr:rowOff>0</xdr:rowOff>
        </xdr:from>
        <xdr:to>
          <xdr:col>5</xdr:col>
          <xdr:colOff>800100</xdr:colOff>
          <xdr:row>65</xdr:row>
          <xdr:rowOff>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28600" y="24460200"/>
              <a:ext cx="8001000" cy="476250"/>
              <a:chOff x="228600" y="24412616"/>
              <a:chExt cx="7981950" cy="476251"/>
            </a:xfrm>
          </xdr:grpSpPr>
          <xdr:sp macro="" textlink="">
            <xdr:nvSpPr>
              <xdr:cNvPr id="22605" name="Group Box 77" hidden="1">
                <a:extLst>
                  <a:ext uri="{63B3BB69-23CF-44E3-9099-C40C66FF867C}">
                    <a14:compatExt spid="_x0000_s22605"/>
                  </a:ext>
                  <a:ext uri="{FF2B5EF4-FFF2-40B4-BE49-F238E27FC236}">
                    <a16:creationId xmlns:a16="http://schemas.microsoft.com/office/drawing/2014/main" id="{00000000-0008-0000-0400-00004D580000}"/>
                  </a:ext>
                </a:extLst>
              </xdr:cNvPr>
              <xdr:cNvSpPr/>
            </xdr:nvSpPr>
            <xdr:spPr bwMode="auto">
              <a:xfrm>
                <a:off x="228600" y="2441261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6" name="Option Button 78" hidden="1">
                <a:extLst>
                  <a:ext uri="{63B3BB69-23CF-44E3-9099-C40C66FF867C}">
                    <a14:compatExt spid="_x0000_s22606"/>
                  </a:ext>
                  <a:ext uri="{FF2B5EF4-FFF2-40B4-BE49-F238E27FC236}">
                    <a16:creationId xmlns:a16="http://schemas.microsoft.com/office/drawing/2014/main" id="{00000000-0008-0000-0400-00004E580000}"/>
                  </a:ext>
                </a:extLst>
              </xdr:cNvPr>
              <xdr:cNvSpPr/>
            </xdr:nvSpPr>
            <xdr:spPr bwMode="auto">
              <a:xfrm>
                <a:off x="7429500" y="24612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7" name="Option Button 79" hidden="1">
                <a:extLst>
                  <a:ext uri="{63B3BB69-23CF-44E3-9099-C40C66FF867C}">
                    <a14:compatExt spid="_x0000_s22607"/>
                  </a:ext>
                  <a:ext uri="{FF2B5EF4-FFF2-40B4-BE49-F238E27FC236}">
                    <a16:creationId xmlns:a16="http://schemas.microsoft.com/office/drawing/2014/main" id="{00000000-0008-0000-0400-00004F580000}"/>
                  </a:ext>
                </a:extLst>
              </xdr:cNvPr>
              <xdr:cNvSpPr/>
            </xdr:nvSpPr>
            <xdr:spPr bwMode="auto">
              <a:xfrm>
                <a:off x="733425" y="24612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8" name="Option Button 80" hidden="1">
                <a:extLst>
                  <a:ext uri="{63B3BB69-23CF-44E3-9099-C40C66FF867C}">
                    <a14:compatExt spid="_x0000_s22608"/>
                  </a:ext>
                  <a:ext uri="{FF2B5EF4-FFF2-40B4-BE49-F238E27FC236}">
                    <a16:creationId xmlns:a16="http://schemas.microsoft.com/office/drawing/2014/main" id="{00000000-0008-0000-0400-000050580000}"/>
                  </a:ext>
                </a:extLst>
              </xdr:cNvPr>
              <xdr:cNvSpPr/>
            </xdr:nvSpPr>
            <xdr:spPr bwMode="auto">
              <a:xfrm>
                <a:off x="285750"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0</xdr:rowOff>
        </xdr:from>
        <xdr:to>
          <xdr:col>5</xdr:col>
          <xdr:colOff>800100</xdr:colOff>
          <xdr:row>66</xdr:row>
          <xdr:rowOff>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228600" y="24936450"/>
              <a:ext cx="8001000" cy="476250"/>
              <a:chOff x="228600" y="24888867"/>
              <a:chExt cx="7981950" cy="476251"/>
            </a:xfrm>
          </xdr:grpSpPr>
          <xdr:sp macro="" textlink="">
            <xdr:nvSpPr>
              <xdr:cNvPr id="22609" name="Group Box 81" hidden="1">
                <a:extLst>
                  <a:ext uri="{63B3BB69-23CF-44E3-9099-C40C66FF867C}">
                    <a14:compatExt spid="_x0000_s22609"/>
                  </a:ext>
                  <a:ext uri="{FF2B5EF4-FFF2-40B4-BE49-F238E27FC236}">
                    <a16:creationId xmlns:a16="http://schemas.microsoft.com/office/drawing/2014/main" id="{00000000-0008-0000-0400-000051580000}"/>
                  </a:ext>
                </a:extLst>
              </xdr:cNvPr>
              <xdr:cNvSpPr/>
            </xdr:nvSpPr>
            <xdr:spPr bwMode="auto">
              <a:xfrm>
                <a:off x="228600" y="248888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0" name="Option Button 82" hidden="1">
                <a:extLst>
                  <a:ext uri="{63B3BB69-23CF-44E3-9099-C40C66FF867C}">
                    <a14:compatExt spid="_x0000_s22610"/>
                  </a:ext>
                  <a:ext uri="{FF2B5EF4-FFF2-40B4-BE49-F238E27FC236}">
                    <a16:creationId xmlns:a16="http://schemas.microsoft.com/office/drawing/2014/main" id="{00000000-0008-0000-0400-00005258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1" name="Option Button 83" hidden="1">
                <a:extLst>
                  <a:ext uri="{63B3BB69-23CF-44E3-9099-C40C66FF867C}">
                    <a14:compatExt spid="_x0000_s22611"/>
                  </a:ext>
                  <a:ext uri="{FF2B5EF4-FFF2-40B4-BE49-F238E27FC236}">
                    <a16:creationId xmlns:a16="http://schemas.microsoft.com/office/drawing/2014/main" id="{00000000-0008-0000-0400-000053580000}"/>
                  </a:ext>
                </a:extLst>
              </xdr:cNvPr>
              <xdr:cNvSpPr/>
            </xdr:nvSpPr>
            <xdr:spPr bwMode="auto">
              <a:xfrm>
                <a:off x="733425" y="2508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2" name="Option Button 84" hidden="1">
                <a:extLst>
                  <a:ext uri="{63B3BB69-23CF-44E3-9099-C40C66FF867C}">
                    <a14:compatExt spid="_x0000_s22612"/>
                  </a:ext>
                  <a:ext uri="{FF2B5EF4-FFF2-40B4-BE49-F238E27FC236}">
                    <a16:creationId xmlns:a16="http://schemas.microsoft.com/office/drawing/2014/main" id="{00000000-0008-0000-0400-00005458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228600" y="30365700"/>
              <a:ext cx="8001000" cy="476250"/>
              <a:chOff x="228600" y="30308602"/>
              <a:chExt cx="7981950" cy="476251"/>
            </a:xfrm>
          </xdr:grpSpPr>
          <xdr:sp macro="" textlink="">
            <xdr:nvSpPr>
              <xdr:cNvPr id="22613" name="Group Box 85" hidden="1">
                <a:extLst>
                  <a:ext uri="{63B3BB69-23CF-44E3-9099-C40C66FF867C}">
                    <a14:compatExt spid="_x0000_s22613"/>
                  </a:ext>
                  <a:ext uri="{FF2B5EF4-FFF2-40B4-BE49-F238E27FC236}">
                    <a16:creationId xmlns:a16="http://schemas.microsoft.com/office/drawing/2014/main" id="{00000000-0008-0000-0400-000055580000}"/>
                  </a:ext>
                </a:extLst>
              </xdr:cNvPr>
              <xdr:cNvSpPr/>
            </xdr:nvSpPr>
            <xdr:spPr bwMode="auto">
              <a:xfrm>
                <a:off x="228600" y="3030860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4" name="Option Button 86" hidden="1">
                <a:extLst>
                  <a:ext uri="{63B3BB69-23CF-44E3-9099-C40C66FF867C}">
                    <a14:compatExt spid="_x0000_s22614"/>
                  </a:ext>
                  <a:ext uri="{FF2B5EF4-FFF2-40B4-BE49-F238E27FC236}">
                    <a16:creationId xmlns:a16="http://schemas.microsoft.com/office/drawing/2014/main" id="{00000000-0008-0000-0400-000056580000}"/>
                  </a:ext>
                </a:extLst>
              </xdr:cNvPr>
              <xdr:cNvSpPr/>
            </xdr:nvSpPr>
            <xdr:spPr bwMode="auto">
              <a:xfrm>
                <a:off x="7429500" y="305085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5" name="Option Button 87" hidden="1">
                <a:extLst>
                  <a:ext uri="{63B3BB69-23CF-44E3-9099-C40C66FF867C}">
                    <a14:compatExt spid="_x0000_s22615"/>
                  </a:ext>
                  <a:ext uri="{FF2B5EF4-FFF2-40B4-BE49-F238E27FC236}">
                    <a16:creationId xmlns:a16="http://schemas.microsoft.com/office/drawing/2014/main" id="{00000000-0008-0000-0400-000057580000}"/>
                  </a:ext>
                </a:extLst>
              </xdr:cNvPr>
              <xdr:cNvSpPr/>
            </xdr:nvSpPr>
            <xdr:spPr bwMode="auto">
              <a:xfrm>
                <a:off x="733425" y="305085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6" name="Option Button 88" hidden="1">
                <a:extLst>
                  <a:ext uri="{63B3BB69-23CF-44E3-9099-C40C66FF867C}">
                    <a14:compatExt spid="_x0000_s22616"/>
                  </a:ext>
                  <a:ext uri="{FF2B5EF4-FFF2-40B4-BE49-F238E27FC236}">
                    <a16:creationId xmlns:a16="http://schemas.microsoft.com/office/drawing/2014/main" id="{00000000-0008-0000-0400-000058580000}"/>
                  </a:ext>
                </a:extLst>
              </xdr:cNvPr>
              <xdr:cNvSpPr/>
            </xdr:nvSpPr>
            <xdr:spPr bwMode="auto">
              <a:xfrm>
                <a:off x="285750"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28600" y="30841950"/>
              <a:ext cx="8001000" cy="476250"/>
              <a:chOff x="228600" y="30784852"/>
              <a:chExt cx="7981950" cy="476251"/>
            </a:xfrm>
          </xdr:grpSpPr>
          <xdr:sp macro="" textlink="">
            <xdr:nvSpPr>
              <xdr:cNvPr id="22617" name="Group Box 89" hidden="1">
                <a:extLst>
                  <a:ext uri="{63B3BB69-23CF-44E3-9099-C40C66FF867C}">
                    <a14:compatExt spid="_x0000_s22617"/>
                  </a:ext>
                  <a:ext uri="{FF2B5EF4-FFF2-40B4-BE49-F238E27FC236}">
                    <a16:creationId xmlns:a16="http://schemas.microsoft.com/office/drawing/2014/main" id="{00000000-0008-0000-0400-000059580000}"/>
                  </a:ext>
                </a:extLst>
              </xdr:cNvPr>
              <xdr:cNvSpPr/>
            </xdr:nvSpPr>
            <xdr:spPr bwMode="auto">
              <a:xfrm>
                <a:off x="228600" y="307848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8" name="Option Button 90" hidden="1">
                <a:extLst>
                  <a:ext uri="{63B3BB69-23CF-44E3-9099-C40C66FF867C}">
                    <a14:compatExt spid="_x0000_s22618"/>
                  </a:ext>
                  <a:ext uri="{FF2B5EF4-FFF2-40B4-BE49-F238E27FC236}">
                    <a16:creationId xmlns:a16="http://schemas.microsoft.com/office/drawing/2014/main" id="{00000000-0008-0000-0400-00005A58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9" name="Option Button 91" hidden="1">
                <a:extLst>
                  <a:ext uri="{63B3BB69-23CF-44E3-9099-C40C66FF867C}">
                    <a14:compatExt spid="_x0000_s22619"/>
                  </a:ext>
                  <a:ext uri="{FF2B5EF4-FFF2-40B4-BE49-F238E27FC236}">
                    <a16:creationId xmlns:a16="http://schemas.microsoft.com/office/drawing/2014/main" id="{00000000-0008-0000-0400-00005B580000}"/>
                  </a:ext>
                </a:extLst>
              </xdr:cNvPr>
              <xdr:cNvSpPr/>
            </xdr:nvSpPr>
            <xdr:spPr bwMode="auto">
              <a:xfrm>
                <a:off x="733425" y="309848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0" name="Option Button 92" hidden="1">
                <a:extLst>
                  <a:ext uri="{63B3BB69-23CF-44E3-9099-C40C66FF867C}">
                    <a14:compatExt spid="_x0000_s22620"/>
                  </a:ext>
                  <a:ext uri="{FF2B5EF4-FFF2-40B4-BE49-F238E27FC236}">
                    <a16:creationId xmlns:a16="http://schemas.microsoft.com/office/drawing/2014/main" id="{00000000-0008-0000-0400-00005C58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228600" y="31318200"/>
              <a:ext cx="8001000" cy="476250"/>
              <a:chOff x="228600" y="31261103"/>
              <a:chExt cx="7981950" cy="476251"/>
            </a:xfrm>
          </xdr:grpSpPr>
          <xdr:sp macro="" textlink="">
            <xdr:nvSpPr>
              <xdr:cNvPr id="22621" name="Group Box 93" hidden="1">
                <a:extLst>
                  <a:ext uri="{63B3BB69-23CF-44E3-9099-C40C66FF867C}">
                    <a14:compatExt spid="_x0000_s22621"/>
                  </a:ext>
                  <a:ext uri="{FF2B5EF4-FFF2-40B4-BE49-F238E27FC236}">
                    <a16:creationId xmlns:a16="http://schemas.microsoft.com/office/drawing/2014/main" id="{00000000-0008-0000-0400-00005D580000}"/>
                  </a:ext>
                </a:extLst>
              </xdr:cNvPr>
              <xdr:cNvSpPr/>
            </xdr:nvSpPr>
            <xdr:spPr bwMode="auto">
              <a:xfrm>
                <a:off x="228600" y="3126110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2" name="Option Button 94" hidden="1">
                <a:extLst>
                  <a:ext uri="{63B3BB69-23CF-44E3-9099-C40C66FF867C}">
                    <a14:compatExt spid="_x0000_s22622"/>
                  </a:ext>
                  <a:ext uri="{FF2B5EF4-FFF2-40B4-BE49-F238E27FC236}">
                    <a16:creationId xmlns:a16="http://schemas.microsoft.com/office/drawing/2014/main" id="{00000000-0008-0000-0400-00005E58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3" name="Option Button 95" hidden="1">
                <a:extLst>
                  <a:ext uri="{63B3BB69-23CF-44E3-9099-C40C66FF867C}">
                    <a14:compatExt spid="_x0000_s22623"/>
                  </a:ext>
                  <a:ext uri="{FF2B5EF4-FFF2-40B4-BE49-F238E27FC236}">
                    <a16:creationId xmlns:a16="http://schemas.microsoft.com/office/drawing/2014/main" id="{00000000-0008-0000-0400-00005F580000}"/>
                  </a:ext>
                </a:extLst>
              </xdr:cNvPr>
              <xdr:cNvSpPr/>
            </xdr:nvSpPr>
            <xdr:spPr bwMode="auto">
              <a:xfrm>
                <a:off x="733425" y="3146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4" name="Option Button 96" hidden="1">
                <a:extLst>
                  <a:ext uri="{63B3BB69-23CF-44E3-9099-C40C66FF867C}">
                    <a14:compatExt spid="_x0000_s22624"/>
                  </a:ext>
                  <a:ext uri="{FF2B5EF4-FFF2-40B4-BE49-F238E27FC236}">
                    <a16:creationId xmlns:a16="http://schemas.microsoft.com/office/drawing/2014/main" id="{00000000-0008-0000-0400-00006058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228600" y="32613600"/>
              <a:ext cx="8001000" cy="476250"/>
              <a:chOff x="228600" y="32556506"/>
              <a:chExt cx="7981950" cy="476251"/>
            </a:xfrm>
          </xdr:grpSpPr>
          <xdr:sp macro="" textlink="">
            <xdr:nvSpPr>
              <xdr:cNvPr id="22625" name="Group Box 97" hidden="1">
                <a:extLst>
                  <a:ext uri="{63B3BB69-23CF-44E3-9099-C40C66FF867C}">
                    <a14:compatExt spid="_x0000_s22625"/>
                  </a:ext>
                  <a:ext uri="{FF2B5EF4-FFF2-40B4-BE49-F238E27FC236}">
                    <a16:creationId xmlns:a16="http://schemas.microsoft.com/office/drawing/2014/main" id="{00000000-0008-0000-0400-000061580000}"/>
                  </a:ext>
                </a:extLst>
              </xdr:cNvPr>
              <xdr:cNvSpPr/>
            </xdr:nvSpPr>
            <xdr:spPr bwMode="auto">
              <a:xfrm>
                <a:off x="228600" y="3255650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6" name="Option Button 98" hidden="1">
                <a:extLst>
                  <a:ext uri="{63B3BB69-23CF-44E3-9099-C40C66FF867C}">
                    <a14:compatExt spid="_x0000_s22626"/>
                  </a:ext>
                  <a:ext uri="{FF2B5EF4-FFF2-40B4-BE49-F238E27FC236}">
                    <a16:creationId xmlns:a16="http://schemas.microsoft.com/office/drawing/2014/main" id="{00000000-0008-0000-0400-000062580000}"/>
                  </a:ext>
                </a:extLst>
              </xdr:cNvPr>
              <xdr:cNvSpPr/>
            </xdr:nvSpPr>
            <xdr:spPr bwMode="auto">
              <a:xfrm>
                <a:off x="7429500" y="32756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7" name="Option Button 99" hidden="1">
                <a:extLst>
                  <a:ext uri="{63B3BB69-23CF-44E3-9099-C40C66FF867C}">
                    <a14:compatExt spid="_x0000_s22627"/>
                  </a:ext>
                  <a:ext uri="{FF2B5EF4-FFF2-40B4-BE49-F238E27FC236}">
                    <a16:creationId xmlns:a16="http://schemas.microsoft.com/office/drawing/2014/main" id="{00000000-0008-0000-0400-000063580000}"/>
                  </a:ext>
                </a:extLst>
              </xdr:cNvPr>
              <xdr:cNvSpPr/>
            </xdr:nvSpPr>
            <xdr:spPr bwMode="auto">
              <a:xfrm>
                <a:off x="733425" y="32756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8" name="Option Button 100" hidden="1">
                <a:extLst>
                  <a:ext uri="{63B3BB69-23CF-44E3-9099-C40C66FF867C}">
                    <a14:compatExt spid="_x0000_s22628"/>
                  </a:ext>
                  <a:ext uri="{FF2B5EF4-FFF2-40B4-BE49-F238E27FC236}">
                    <a16:creationId xmlns:a16="http://schemas.microsoft.com/office/drawing/2014/main" id="{00000000-0008-0000-0400-000064580000}"/>
                  </a:ext>
                </a:extLst>
              </xdr:cNvPr>
              <xdr:cNvSpPr/>
            </xdr:nvSpPr>
            <xdr:spPr bwMode="auto">
              <a:xfrm>
                <a:off x="2857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28600" y="33089850"/>
              <a:ext cx="8001000" cy="476250"/>
              <a:chOff x="228600" y="33032756"/>
              <a:chExt cx="7981950" cy="476251"/>
            </a:xfrm>
          </xdr:grpSpPr>
          <xdr:sp macro="" textlink="">
            <xdr:nvSpPr>
              <xdr:cNvPr id="22629" name="Group Box 101" hidden="1">
                <a:extLst>
                  <a:ext uri="{63B3BB69-23CF-44E3-9099-C40C66FF867C}">
                    <a14:compatExt spid="_x0000_s22629"/>
                  </a:ext>
                  <a:ext uri="{FF2B5EF4-FFF2-40B4-BE49-F238E27FC236}">
                    <a16:creationId xmlns:a16="http://schemas.microsoft.com/office/drawing/2014/main" id="{00000000-0008-0000-0400-000065580000}"/>
                  </a:ext>
                </a:extLst>
              </xdr:cNvPr>
              <xdr:cNvSpPr/>
            </xdr:nvSpPr>
            <xdr:spPr bwMode="auto">
              <a:xfrm>
                <a:off x="228600" y="3303275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0" name="Option Button 102" hidden="1">
                <a:extLst>
                  <a:ext uri="{63B3BB69-23CF-44E3-9099-C40C66FF867C}">
                    <a14:compatExt spid="_x0000_s22630"/>
                  </a:ext>
                  <a:ext uri="{FF2B5EF4-FFF2-40B4-BE49-F238E27FC236}">
                    <a16:creationId xmlns:a16="http://schemas.microsoft.com/office/drawing/2014/main" id="{00000000-0008-0000-0400-00006658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1" name="Option Button 103" hidden="1">
                <a:extLst>
                  <a:ext uri="{63B3BB69-23CF-44E3-9099-C40C66FF867C}">
                    <a14:compatExt spid="_x0000_s22631"/>
                  </a:ext>
                  <a:ext uri="{FF2B5EF4-FFF2-40B4-BE49-F238E27FC236}">
                    <a16:creationId xmlns:a16="http://schemas.microsoft.com/office/drawing/2014/main" id="{00000000-0008-0000-0400-000067580000}"/>
                  </a:ext>
                </a:extLst>
              </xdr:cNvPr>
              <xdr:cNvSpPr/>
            </xdr:nvSpPr>
            <xdr:spPr bwMode="auto">
              <a:xfrm>
                <a:off x="733425" y="332327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2" name="Option Button 104" hidden="1">
                <a:extLst>
                  <a:ext uri="{63B3BB69-23CF-44E3-9099-C40C66FF867C}">
                    <a14:compatExt spid="_x0000_s22632"/>
                  </a:ext>
                  <a:ext uri="{FF2B5EF4-FFF2-40B4-BE49-F238E27FC236}">
                    <a16:creationId xmlns:a16="http://schemas.microsoft.com/office/drawing/2014/main" id="{00000000-0008-0000-0400-00006858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98</xdr:row>
          <xdr:rowOff>0</xdr:rowOff>
        </xdr:from>
        <xdr:to>
          <xdr:col>5</xdr:col>
          <xdr:colOff>800100</xdr:colOff>
          <xdr:row>99</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228600" y="38519100"/>
              <a:ext cx="8001000" cy="476250"/>
              <a:chOff x="228600" y="38452491"/>
              <a:chExt cx="7981950" cy="476251"/>
            </a:xfrm>
          </xdr:grpSpPr>
          <xdr:sp macro="" textlink="">
            <xdr:nvSpPr>
              <xdr:cNvPr id="22633" name="Group Box 105" hidden="1">
                <a:extLst>
                  <a:ext uri="{63B3BB69-23CF-44E3-9099-C40C66FF867C}">
                    <a14:compatExt spid="_x0000_s22633"/>
                  </a:ext>
                  <a:ext uri="{FF2B5EF4-FFF2-40B4-BE49-F238E27FC236}">
                    <a16:creationId xmlns:a16="http://schemas.microsoft.com/office/drawing/2014/main" id="{00000000-0008-0000-0400-000069580000}"/>
                  </a:ext>
                </a:extLst>
              </xdr:cNvPr>
              <xdr:cNvSpPr/>
            </xdr:nvSpPr>
            <xdr:spPr bwMode="auto">
              <a:xfrm>
                <a:off x="228600" y="384524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4" name="Option Button 106" hidden="1">
                <a:extLst>
                  <a:ext uri="{63B3BB69-23CF-44E3-9099-C40C66FF867C}">
                    <a14:compatExt spid="_x0000_s22634"/>
                  </a:ext>
                  <a:ext uri="{FF2B5EF4-FFF2-40B4-BE49-F238E27FC236}">
                    <a16:creationId xmlns:a16="http://schemas.microsoft.com/office/drawing/2014/main" id="{00000000-0008-0000-0400-00006A580000}"/>
                  </a:ext>
                </a:extLst>
              </xdr:cNvPr>
              <xdr:cNvSpPr/>
            </xdr:nvSpPr>
            <xdr:spPr bwMode="auto">
              <a:xfrm>
                <a:off x="7429500" y="38652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5" name="Option Button 107" hidden="1">
                <a:extLst>
                  <a:ext uri="{63B3BB69-23CF-44E3-9099-C40C66FF867C}">
                    <a14:compatExt spid="_x0000_s22635"/>
                  </a:ext>
                  <a:ext uri="{FF2B5EF4-FFF2-40B4-BE49-F238E27FC236}">
                    <a16:creationId xmlns:a16="http://schemas.microsoft.com/office/drawing/2014/main" id="{00000000-0008-0000-0400-00006B580000}"/>
                  </a:ext>
                </a:extLst>
              </xdr:cNvPr>
              <xdr:cNvSpPr/>
            </xdr:nvSpPr>
            <xdr:spPr bwMode="auto">
              <a:xfrm>
                <a:off x="733425" y="38652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6" name="Option Button 108" hidden="1">
                <a:extLst>
                  <a:ext uri="{63B3BB69-23CF-44E3-9099-C40C66FF867C}">
                    <a14:compatExt spid="_x0000_s22636"/>
                  </a:ext>
                  <a:ext uri="{FF2B5EF4-FFF2-40B4-BE49-F238E27FC236}">
                    <a16:creationId xmlns:a16="http://schemas.microsoft.com/office/drawing/2014/main" id="{00000000-0008-0000-0400-00006C580000}"/>
                  </a:ext>
                </a:extLst>
              </xdr:cNvPr>
              <xdr:cNvSpPr/>
            </xdr:nvSpPr>
            <xdr:spPr bwMode="auto">
              <a:xfrm>
                <a:off x="285750"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99</xdr:row>
          <xdr:rowOff>0</xdr:rowOff>
        </xdr:from>
        <xdr:to>
          <xdr:col>5</xdr:col>
          <xdr:colOff>800100</xdr:colOff>
          <xdr:row>100</xdr:row>
          <xdr:rowOff>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228600" y="38995350"/>
              <a:ext cx="8001000" cy="476250"/>
              <a:chOff x="228600" y="38928742"/>
              <a:chExt cx="7981950" cy="476251"/>
            </a:xfrm>
          </xdr:grpSpPr>
          <xdr:sp macro="" textlink="">
            <xdr:nvSpPr>
              <xdr:cNvPr id="22637" name="Group Box 109" hidden="1">
                <a:extLst>
                  <a:ext uri="{63B3BB69-23CF-44E3-9099-C40C66FF867C}">
                    <a14:compatExt spid="_x0000_s22637"/>
                  </a:ext>
                  <a:ext uri="{FF2B5EF4-FFF2-40B4-BE49-F238E27FC236}">
                    <a16:creationId xmlns:a16="http://schemas.microsoft.com/office/drawing/2014/main" id="{00000000-0008-0000-0400-00006D580000}"/>
                  </a:ext>
                </a:extLst>
              </xdr:cNvPr>
              <xdr:cNvSpPr/>
            </xdr:nvSpPr>
            <xdr:spPr bwMode="auto">
              <a:xfrm>
                <a:off x="228600" y="389287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8" name="Option Button 110" hidden="1">
                <a:extLst>
                  <a:ext uri="{63B3BB69-23CF-44E3-9099-C40C66FF867C}">
                    <a14:compatExt spid="_x0000_s22638"/>
                  </a:ext>
                  <a:ext uri="{FF2B5EF4-FFF2-40B4-BE49-F238E27FC236}">
                    <a16:creationId xmlns:a16="http://schemas.microsoft.com/office/drawing/2014/main" id="{00000000-0008-0000-0400-00006E58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9" name="Option Button 111" hidden="1">
                <a:extLst>
                  <a:ext uri="{63B3BB69-23CF-44E3-9099-C40C66FF867C}">
                    <a14:compatExt spid="_x0000_s22639"/>
                  </a:ext>
                  <a:ext uri="{FF2B5EF4-FFF2-40B4-BE49-F238E27FC236}">
                    <a16:creationId xmlns:a16="http://schemas.microsoft.com/office/drawing/2014/main" id="{00000000-0008-0000-0400-00006F580000}"/>
                  </a:ext>
                </a:extLst>
              </xdr:cNvPr>
              <xdr:cNvSpPr/>
            </xdr:nvSpPr>
            <xdr:spPr bwMode="auto">
              <a:xfrm>
                <a:off x="733425" y="39128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0" name="Option Button 112" hidden="1">
                <a:extLst>
                  <a:ext uri="{63B3BB69-23CF-44E3-9099-C40C66FF867C}">
                    <a14:compatExt spid="_x0000_s22640"/>
                  </a:ext>
                  <a:ext uri="{FF2B5EF4-FFF2-40B4-BE49-F238E27FC236}">
                    <a16:creationId xmlns:a16="http://schemas.microsoft.com/office/drawing/2014/main" id="{00000000-0008-0000-0400-00007058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28600" y="39471600"/>
              <a:ext cx="8001000" cy="476250"/>
              <a:chOff x="228600" y="39404992"/>
              <a:chExt cx="7981950" cy="476251"/>
            </a:xfrm>
          </xdr:grpSpPr>
          <xdr:sp macro="" textlink="">
            <xdr:nvSpPr>
              <xdr:cNvPr id="22641" name="Group Box 113" hidden="1">
                <a:extLst>
                  <a:ext uri="{63B3BB69-23CF-44E3-9099-C40C66FF867C}">
                    <a14:compatExt spid="_x0000_s22641"/>
                  </a:ext>
                  <a:ext uri="{FF2B5EF4-FFF2-40B4-BE49-F238E27FC236}">
                    <a16:creationId xmlns:a16="http://schemas.microsoft.com/office/drawing/2014/main" id="{00000000-0008-0000-0400-000071580000}"/>
                  </a:ext>
                </a:extLst>
              </xdr:cNvPr>
              <xdr:cNvSpPr/>
            </xdr:nvSpPr>
            <xdr:spPr bwMode="auto">
              <a:xfrm>
                <a:off x="228600" y="394049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2" name="Option Button 114" hidden="1">
                <a:extLst>
                  <a:ext uri="{63B3BB69-23CF-44E3-9099-C40C66FF867C}">
                    <a14:compatExt spid="_x0000_s22642"/>
                  </a:ext>
                  <a:ext uri="{FF2B5EF4-FFF2-40B4-BE49-F238E27FC236}">
                    <a16:creationId xmlns:a16="http://schemas.microsoft.com/office/drawing/2014/main" id="{00000000-0008-0000-0400-00007258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3" name="Option Button 115" hidden="1">
                <a:extLst>
                  <a:ext uri="{63B3BB69-23CF-44E3-9099-C40C66FF867C}">
                    <a14:compatExt spid="_x0000_s22643"/>
                  </a:ext>
                  <a:ext uri="{FF2B5EF4-FFF2-40B4-BE49-F238E27FC236}">
                    <a16:creationId xmlns:a16="http://schemas.microsoft.com/office/drawing/2014/main" id="{00000000-0008-0000-0400-000073580000}"/>
                  </a:ext>
                </a:extLst>
              </xdr:cNvPr>
              <xdr:cNvSpPr/>
            </xdr:nvSpPr>
            <xdr:spPr bwMode="auto">
              <a:xfrm>
                <a:off x="733425" y="39604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4" name="Option Button 116" hidden="1">
                <a:extLst>
                  <a:ext uri="{63B3BB69-23CF-44E3-9099-C40C66FF867C}">
                    <a14:compatExt spid="_x0000_s22644"/>
                  </a:ext>
                  <a:ext uri="{FF2B5EF4-FFF2-40B4-BE49-F238E27FC236}">
                    <a16:creationId xmlns:a16="http://schemas.microsoft.com/office/drawing/2014/main" id="{00000000-0008-0000-0400-00007458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0</xdr:rowOff>
        </xdr:from>
        <xdr:to>
          <xdr:col>5</xdr:col>
          <xdr:colOff>800100</xdr:colOff>
          <xdr:row>105</xdr:row>
          <xdr:rowOff>0</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228600" y="40767000"/>
              <a:ext cx="8001000" cy="476250"/>
              <a:chOff x="228600" y="40700395"/>
              <a:chExt cx="7981950" cy="476251"/>
            </a:xfrm>
          </xdr:grpSpPr>
          <xdr:sp macro="" textlink="">
            <xdr:nvSpPr>
              <xdr:cNvPr id="22645" name="Group Box 117" hidden="1">
                <a:extLst>
                  <a:ext uri="{63B3BB69-23CF-44E3-9099-C40C66FF867C}">
                    <a14:compatExt spid="_x0000_s22645"/>
                  </a:ext>
                  <a:ext uri="{FF2B5EF4-FFF2-40B4-BE49-F238E27FC236}">
                    <a16:creationId xmlns:a16="http://schemas.microsoft.com/office/drawing/2014/main" id="{00000000-0008-0000-0400-000075580000}"/>
                  </a:ext>
                </a:extLst>
              </xdr:cNvPr>
              <xdr:cNvSpPr/>
            </xdr:nvSpPr>
            <xdr:spPr bwMode="auto">
              <a:xfrm>
                <a:off x="228600" y="4070039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6" name="Option Button 118" hidden="1">
                <a:extLst>
                  <a:ext uri="{63B3BB69-23CF-44E3-9099-C40C66FF867C}">
                    <a14:compatExt spid="_x0000_s22646"/>
                  </a:ext>
                  <a:ext uri="{FF2B5EF4-FFF2-40B4-BE49-F238E27FC236}">
                    <a16:creationId xmlns:a16="http://schemas.microsoft.com/office/drawing/2014/main" id="{00000000-0008-0000-0400-000076580000}"/>
                  </a:ext>
                </a:extLst>
              </xdr:cNvPr>
              <xdr:cNvSpPr/>
            </xdr:nvSpPr>
            <xdr:spPr bwMode="auto">
              <a:xfrm>
                <a:off x="7429500" y="4090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7" name="Option Button 119" hidden="1">
                <a:extLst>
                  <a:ext uri="{63B3BB69-23CF-44E3-9099-C40C66FF867C}">
                    <a14:compatExt spid="_x0000_s22647"/>
                  </a:ext>
                  <a:ext uri="{FF2B5EF4-FFF2-40B4-BE49-F238E27FC236}">
                    <a16:creationId xmlns:a16="http://schemas.microsoft.com/office/drawing/2014/main" id="{00000000-0008-0000-0400-000077580000}"/>
                  </a:ext>
                </a:extLst>
              </xdr:cNvPr>
              <xdr:cNvSpPr/>
            </xdr:nvSpPr>
            <xdr:spPr bwMode="auto">
              <a:xfrm>
                <a:off x="733425" y="40900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8" name="Option Button 120" hidden="1">
                <a:extLst>
                  <a:ext uri="{63B3BB69-23CF-44E3-9099-C40C66FF867C}">
                    <a14:compatExt spid="_x0000_s22648"/>
                  </a:ext>
                  <a:ext uri="{FF2B5EF4-FFF2-40B4-BE49-F238E27FC236}">
                    <a16:creationId xmlns:a16="http://schemas.microsoft.com/office/drawing/2014/main" id="{00000000-0008-0000-0400-000078580000}"/>
                  </a:ext>
                </a:extLst>
              </xdr:cNvPr>
              <xdr:cNvSpPr/>
            </xdr:nvSpPr>
            <xdr:spPr bwMode="auto">
              <a:xfrm>
                <a:off x="285750"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105</xdr:row>
          <xdr:rowOff>0</xdr:rowOff>
        </xdr:from>
        <xdr:to>
          <xdr:col>5</xdr:col>
          <xdr:colOff>800100</xdr:colOff>
          <xdr:row>106</xdr:row>
          <xdr:rowOff>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228600" y="41243250"/>
              <a:ext cx="8001000" cy="476250"/>
              <a:chOff x="228600" y="41176646"/>
              <a:chExt cx="7981950" cy="476251"/>
            </a:xfrm>
          </xdr:grpSpPr>
          <xdr:sp macro="" textlink="">
            <xdr:nvSpPr>
              <xdr:cNvPr id="22649" name="Group Box 121" hidden="1">
                <a:extLst>
                  <a:ext uri="{63B3BB69-23CF-44E3-9099-C40C66FF867C}">
                    <a14:compatExt spid="_x0000_s22649"/>
                  </a:ext>
                  <a:ext uri="{FF2B5EF4-FFF2-40B4-BE49-F238E27FC236}">
                    <a16:creationId xmlns:a16="http://schemas.microsoft.com/office/drawing/2014/main" id="{00000000-0008-0000-0400-000079580000}"/>
                  </a:ext>
                </a:extLst>
              </xdr:cNvPr>
              <xdr:cNvSpPr/>
            </xdr:nvSpPr>
            <xdr:spPr bwMode="auto">
              <a:xfrm>
                <a:off x="228600" y="4117664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0" name="Option Button 122" hidden="1">
                <a:extLst>
                  <a:ext uri="{63B3BB69-23CF-44E3-9099-C40C66FF867C}">
                    <a14:compatExt spid="_x0000_s22650"/>
                  </a:ext>
                  <a:ext uri="{FF2B5EF4-FFF2-40B4-BE49-F238E27FC236}">
                    <a16:creationId xmlns:a16="http://schemas.microsoft.com/office/drawing/2014/main" id="{00000000-0008-0000-0400-00007A580000}"/>
                  </a:ext>
                </a:extLst>
              </xdr:cNvPr>
              <xdr:cNvSpPr/>
            </xdr:nvSpPr>
            <xdr:spPr bwMode="auto">
              <a:xfrm>
                <a:off x="7429500" y="4137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1" name="Option Button 123" hidden="1">
                <a:extLst>
                  <a:ext uri="{63B3BB69-23CF-44E3-9099-C40C66FF867C}">
                    <a14:compatExt spid="_x0000_s22651"/>
                  </a:ext>
                  <a:ext uri="{FF2B5EF4-FFF2-40B4-BE49-F238E27FC236}">
                    <a16:creationId xmlns:a16="http://schemas.microsoft.com/office/drawing/2014/main" id="{00000000-0008-0000-0400-00007B580000}"/>
                  </a:ext>
                </a:extLst>
              </xdr:cNvPr>
              <xdr:cNvSpPr/>
            </xdr:nvSpPr>
            <xdr:spPr bwMode="auto">
              <a:xfrm>
                <a:off x="733425" y="41376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2" name="Option Button 124" hidden="1">
                <a:extLst>
                  <a:ext uri="{63B3BB69-23CF-44E3-9099-C40C66FF867C}">
                    <a14:compatExt spid="_x0000_s22652"/>
                  </a:ext>
                  <a:ext uri="{FF2B5EF4-FFF2-40B4-BE49-F238E27FC236}">
                    <a16:creationId xmlns:a16="http://schemas.microsoft.com/office/drawing/2014/main" id="{00000000-0008-0000-0400-00007C580000}"/>
                  </a:ext>
                </a:extLst>
              </xdr:cNvPr>
              <xdr:cNvSpPr/>
            </xdr:nvSpPr>
            <xdr:spPr bwMode="auto">
              <a:xfrm>
                <a:off x="2857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121</xdr:row>
          <xdr:rowOff>0</xdr:rowOff>
        </xdr:from>
        <xdr:to>
          <xdr:col>5</xdr:col>
          <xdr:colOff>800100</xdr:colOff>
          <xdr:row>122</xdr:row>
          <xdr:rowOff>0</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228600" y="47244000"/>
              <a:ext cx="8001000" cy="476250"/>
              <a:chOff x="228600" y="47139208"/>
              <a:chExt cx="7981950" cy="476250"/>
            </a:xfrm>
          </xdr:grpSpPr>
          <xdr:sp macro="" textlink="">
            <xdr:nvSpPr>
              <xdr:cNvPr id="22653" name="Group Box 125" hidden="1">
                <a:extLst>
                  <a:ext uri="{63B3BB69-23CF-44E3-9099-C40C66FF867C}">
                    <a14:compatExt spid="_x0000_s22653"/>
                  </a:ext>
                  <a:ext uri="{FF2B5EF4-FFF2-40B4-BE49-F238E27FC236}">
                    <a16:creationId xmlns:a16="http://schemas.microsoft.com/office/drawing/2014/main" id="{00000000-0008-0000-0400-00007D580000}"/>
                  </a:ext>
                </a:extLst>
              </xdr:cNvPr>
              <xdr:cNvSpPr/>
            </xdr:nvSpPr>
            <xdr:spPr bwMode="auto">
              <a:xfrm>
                <a:off x="228600" y="47139208"/>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654" name="Option Button 126" hidden="1">
                <a:extLst>
                  <a:ext uri="{63B3BB69-23CF-44E3-9099-C40C66FF867C}">
                    <a14:compatExt spid="_x0000_s22654"/>
                  </a:ext>
                  <a:ext uri="{FF2B5EF4-FFF2-40B4-BE49-F238E27FC236}">
                    <a16:creationId xmlns:a16="http://schemas.microsoft.com/office/drawing/2014/main" id="{00000000-0008-0000-0400-00007E580000}"/>
                  </a:ext>
                </a:extLst>
              </xdr:cNvPr>
              <xdr:cNvSpPr/>
            </xdr:nvSpPr>
            <xdr:spPr bwMode="auto">
              <a:xfrm>
                <a:off x="7429500" y="47339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5" name="Option Button 127" hidden="1">
                <a:extLst>
                  <a:ext uri="{63B3BB69-23CF-44E3-9099-C40C66FF867C}">
                    <a14:compatExt spid="_x0000_s22655"/>
                  </a:ext>
                  <a:ext uri="{FF2B5EF4-FFF2-40B4-BE49-F238E27FC236}">
                    <a16:creationId xmlns:a16="http://schemas.microsoft.com/office/drawing/2014/main" id="{00000000-0008-0000-0400-00007F580000}"/>
                  </a:ext>
                </a:extLst>
              </xdr:cNvPr>
              <xdr:cNvSpPr/>
            </xdr:nvSpPr>
            <xdr:spPr bwMode="auto">
              <a:xfrm>
                <a:off x="733425" y="47339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6" name="Option Button 128" hidden="1">
                <a:extLst>
                  <a:ext uri="{63B3BB69-23CF-44E3-9099-C40C66FF867C}">
                    <a14:compatExt spid="_x0000_s22656"/>
                  </a:ext>
                  <a:ext uri="{FF2B5EF4-FFF2-40B4-BE49-F238E27FC236}">
                    <a16:creationId xmlns:a16="http://schemas.microsoft.com/office/drawing/2014/main" id="{00000000-0008-0000-0400-000080580000}"/>
                  </a:ext>
                </a:extLst>
              </xdr:cNvPr>
              <xdr:cNvSpPr/>
            </xdr:nvSpPr>
            <xdr:spPr bwMode="auto">
              <a:xfrm>
                <a:off x="285750"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228600" y="47720250"/>
              <a:ext cx="8001000" cy="476250"/>
              <a:chOff x="228600" y="47615557"/>
              <a:chExt cx="7981950" cy="476251"/>
            </a:xfrm>
          </xdr:grpSpPr>
          <xdr:sp macro="" textlink="">
            <xdr:nvSpPr>
              <xdr:cNvPr id="22657" name="Group Box 129" hidden="1">
                <a:extLst>
                  <a:ext uri="{63B3BB69-23CF-44E3-9099-C40C66FF867C}">
                    <a14:compatExt spid="_x0000_s22657"/>
                  </a:ext>
                  <a:ext uri="{FF2B5EF4-FFF2-40B4-BE49-F238E27FC236}">
                    <a16:creationId xmlns:a16="http://schemas.microsoft.com/office/drawing/2014/main" id="{00000000-0008-0000-0400-000081580000}"/>
                  </a:ext>
                </a:extLst>
              </xdr:cNvPr>
              <xdr:cNvSpPr/>
            </xdr:nvSpPr>
            <xdr:spPr bwMode="auto">
              <a:xfrm>
                <a:off x="228600" y="476155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8" name="Option Button 130" hidden="1">
                <a:extLst>
                  <a:ext uri="{63B3BB69-23CF-44E3-9099-C40C66FF867C}">
                    <a14:compatExt spid="_x0000_s22658"/>
                  </a:ext>
                  <a:ext uri="{FF2B5EF4-FFF2-40B4-BE49-F238E27FC236}">
                    <a16:creationId xmlns:a16="http://schemas.microsoft.com/office/drawing/2014/main" id="{00000000-0008-0000-0400-000082580000}"/>
                  </a:ext>
                </a:extLst>
              </xdr:cNvPr>
              <xdr:cNvSpPr/>
            </xdr:nvSpPr>
            <xdr:spPr bwMode="auto">
              <a:xfrm>
                <a:off x="7429500" y="47815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9" name="Option Button 131" hidden="1">
                <a:extLst>
                  <a:ext uri="{63B3BB69-23CF-44E3-9099-C40C66FF867C}">
                    <a14:compatExt spid="_x0000_s22659"/>
                  </a:ext>
                  <a:ext uri="{FF2B5EF4-FFF2-40B4-BE49-F238E27FC236}">
                    <a16:creationId xmlns:a16="http://schemas.microsoft.com/office/drawing/2014/main" id="{00000000-0008-0000-0400-000083580000}"/>
                  </a:ext>
                </a:extLst>
              </xdr:cNvPr>
              <xdr:cNvSpPr/>
            </xdr:nvSpPr>
            <xdr:spPr bwMode="auto">
              <a:xfrm>
                <a:off x="733425" y="47815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0" name="Option Button 132" hidden="1">
                <a:extLst>
                  <a:ext uri="{63B3BB69-23CF-44E3-9099-C40C66FF867C}">
                    <a14:compatExt spid="_x0000_s22660"/>
                  </a:ext>
                  <a:ext uri="{FF2B5EF4-FFF2-40B4-BE49-F238E27FC236}">
                    <a16:creationId xmlns:a16="http://schemas.microsoft.com/office/drawing/2014/main" id="{00000000-0008-0000-0400-000084580000}"/>
                  </a:ext>
                </a:extLst>
              </xdr:cNvPr>
              <xdr:cNvSpPr/>
            </xdr:nvSpPr>
            <xdr:spPr bwMode="auto">
              <a:xfrm>
                <a:off x="2857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228600" y="48196500"/>
              <a:ext cx="8001000" cy="476250"/>
              <a:chOff x="228600" y="48091808"/>
              <a:chExt cx="7981950" cy="476251"/>
            </a:xfrm>
          </xdr:grpSpPr>
          <xdr:sp macro="" textlink="">
            <xdr:nvSpPr>
              <xdr:cNvPr id="22661" name="Group Box 133" hidden="1">
                <a:extLst>
                  <a:ext uri="{63B3BB69-23CF-44E3-9099-C40C66FF867C}">
                    <a14:compatExt spid="_x0000_s22661"/>
                  </a:ext>
                  <a:ext uri="{FF2B5EF4-FFF2-40B4-BE49-F238E27FC236}">
                    <a16:creationId xmlns:a16="http://schemas.microsoft.com/office/drawing/2014/main" id="{00000000-0008-0000-0400-000085580000}"/>
                  </a:ext>
                </a:extLst>
              </xdr:cNvPr>
              <xdr:cNvSpPr/>
            </xdr:nvSpPr>
            <xdr:spPr bwMode="auto">
              <a:xfrm>
                <a:off x="228600" y="480918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2" name="Option Button 134" hidden="1">
                <a:extLst>
                  <a:ext uri="{63B3BB69-23CF-44E3-9099-C40C66FF867C}">
                    <a14:compatExt spid="_x0000_s22662"/>
                  </a:ext>
                  <a:ext uri="{FF2B5EF4-FFF2-40B4-BE49-F238E27FC236}">
                    <a16:creationId xmlns:a16="http://schemas.microsoft.com/office/drawing/2014/main" id="{00000000-0008-0000-0400-00008658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3" name="Option Button 135" hidden="1">
                <a:extLst>
                  <a:ext uri="{63B3BB69-23CF-44E3-9099-C40C66FF867C}">
                    <a14:compatExt spid="_x0000_s22663"/>
                  </a:ext>
                  <a:ext uri="{FF2B5EF4-FFF2-40B4-BE49-F238E27FC236}">
                    <a16:creationId xmlns:a16="http://schemas.microsoft.com/office/drawing/2014/main" id="{00000000-0008-0000-0400-000087580000}"/>
                  </a:ext>
                </a:extLst>
              </xdr:cNvPr>
              <xdr:cNvSpPr/>
            </xdr:nvSpPr>
            <xdr:spPr bwMode="auto">
              <a:xfrm>
                <a:off x="733425" y="48291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4" name="Option Button 136" hidden="1">
                <a:extLst>
                  <a:ext uri="{63B3BB69-23CF-44E3-9099-C40C66FF867C}">
                    <a14:compatExt spid="_x0000_s22664"/>
                  </a:ext>
                  <a:ext uri="{FF2B5EF4-FFF2-40B4-BE49-F238E27FC236}">
                    <a16:creationId xmlns:a16="http://schemas.microsoft.com/office/drawing/2014/main" id="{00000000-0008-0000-0400-00008858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228600" y="48672750"/>
              <a:ext cx="8001000" cy="476250"/>
              <a:chOff x="228600" y="48568058"/>
              <a:chExt cx="7981950" cy="476251"/>
            </a:xfrm>
          </xdr:grpSpPr>
          <xdr:sp macro="" textlink="">
            <xdr:nvSpPr>
              <xdr:cNvPr id="22665" name="Group Box 137" hidden="1">
                <a:extLst>
                  <a:ext uri="{63B3BB69-23CF-44E3-9099-C40C66FF867C}">
                    <a14:compatExt spid="_x0000_s22665"/>
                  </a:ext>
                  <a:ext uri="{FF2B5EF4-FFF2-40B4-BE49-F238E27FC236}">
                    <a16:creationId xmlns:a16="http://schemas.microsoft.com/office/drawing/2014/main" id="{00000000-0008-0000-0400-000089580000}"/>
                  </a:ext>
                </a:extLst>
              </xdr:cNvPr>
              <xdr:cNvSpPr/>
            </xdr:nvSpPr>
            <xdr:spPr bwMode="auto">
              <a:xfrm>
                <a:off x="228600" y="485680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6" name="Option Button 138" hidden="1">
                <a:extLst>
                  <a:ext uri="{63B3BB69-23CF-44E3-9099-C40C66FF867C}">
                    <a14:compatExt spid="_x0000_s22666"/>
                  </a:ext>
                  <a:ext uri="{FF2B5EF4-FFF2-40B4-BE49-F238E27FC236}">
                    <a16:creationId xmlns:a16="http://schemas.microsoft.com/office/drawing/2014/main" id="{00000000-0008-0000-0400-00008A58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7" name="Option Button 139" hidden="1">
                <a:extLst>
                  <a:ext uri="{63B3BB69-23CF-44E3-9099-C40C66FF867C}">
                    <a14:compatExt spid="_x0000_s22667"/>
                  </a:ext>
                  <a:ext uri="{FF2B5EF4-FFF2-40B4-BE49-F238E27FC236}">
                    <a16:creationId xmlns:a16="http://schemas.microsoft.com/office/drawing/2014/main" id="{00000000-0008-0000-0400-00008B580000}"/>
                  </a:ext>
                </a:extLst>
              </xdr:cNvPr>
              <xdr:cNvSpPr/>
            </xdr:nvSpPr>
            <xdr:spPr bwMode="auto">
              <a:xfrm>
                <a:off x="733425" y="48768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8" name="Option Button 140" hidden="1">
                <a:extLst>
                  <a:ext uri="{63B3BB69-23CF-44E3-9099-C40C66FF867C}">
                    <a14:compatExt spid="_x0000_s22668"/>
                  </a:ext>
                  <a:ext uri="{FF2B5EF4-FFF2-40B4-BE49-F238E27FC236}">
                    <a16:creationId xmlns:a16="http://schemas.microsoft.com/office/drawing/2014/main" id="{00000000-0008-0000-0400-00008C58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135</xdr:row>
          <xdr:rowOff>0</xdr:rowOff>
        </xdr:from>
        <xdr:to>
          <xdr:col>5</xdr:col>
          <xdr:colOff>800100</xdr:colOff>
          <xdr:row>136</xdr:row>
          <xdr:rowOff>0</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228600" y="53511450"/>
              <a:ext cx="8001000" cy="476250"/>
              <a:chOff x="228600" y="53387717"/>
              <a:chExt cx="7981950" cy="476251"/>
            </a:xfrm>
          </xdr:grpSpPr>
          <xdr:sp macro="" textlink="">
            <xdr:nvSpPr>
              <xdr:cNvPr id="22669" name="Group Box 141" hidden="1">
                <a:extLst>
                  <a:ext uri="{63B3BB69-23CF-44E3-9099-C40C66FF867C}">
                    <a14:compatExt spid="_x0000_s22669"/>
                  </a:ext>
                  <a:ext uri="{FF2B5EF4-FFF2-40B4-BE49-F238E27FC236}">
                    <a16:creationId xmlns:a16="http://schemas.microsoft.com/office/drawing/2014/main" id="{00000000-0008-0000-0400-00008D580000}"/>
                  </a:ext>
                </a:extLst>
              </xdr:cNvPr>
              <xdr:cNvSpPr/>
            </xdr:nvSpPr>
            <xdr:spPr bwMode="auto">
              <a:xfrm>
                <a:off x="228600" y="533877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0" name="Option Button 142" hidden="1">
                <a:extLst>
                  <a:ext uri="{63B3BB69-23CF-44E3-9099-C40C66FF867C}">
                    <a14:compatExt spid="_x0000_s22670"/>
                  </a:ext>
                  <a:ext uri="{FF2B5EF4-FFF2-40B4-BE49-F238E27FC236}">
                    <a16:creationId xmlns:a16="http://schemas.microsoft.com/office/drawing/2014/main" id="{00000000-0008-0000-0400-00008E580000}"/>
                  </a:ext>
                </a:extLst>
              </xdr:cNvPr>
              <xdr:cNvSpPr/>
            </xdr:nvSpPr>
            <xdr:spPr bwMode="auto">
              <a:xfrm>
                <a:off x="7429500" y="5358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1" name="Option Button 143" hidden="1">
                <a:extLst>
                  <a:ext uri="{63B3BB69-23CF-44E3-9099-C40C66FF867C}">
                    <a14:compatExt spid="_x0000_s22671"/>
                  </a:ext>
                  <a:ext uri="{FF2B5EF4-FFF2-40B4-BE49-F238E27FC236}">
                    <a16:creationId xmlns:a16="http://schemas.microsoft.com/office/drawing/2014/main" id="{00000000-0008-0000-0400-00008F580000}"/>
                  </a:ext>
                </a:extLst>
              </xdr:cNvPr>
              <xdr:cNvSpPr/>
            </xdr:nvSpPr>
            <xdr:spPr bwMode="auto">
              <a:xfrm>
                <a:off x="733425" y="5358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2" name="Option Button 144" hidden="1">
                <a:extLst>
                  <a:ext uri="{63B3BB69-23CF-44E3-9099-C40C66FF867C}">
                    <a14:compatExt spid="_x0000_s22672"/>
                  </a:ext>
                  <a:ext uri="{FF2B5EF4-FFF2-40B4-BE49-F238E27FC236}">
                    <a16:creationId xmlns:a16="http://schemas.microsoft.com/office/drawing/2014/main" id="{00000000-0008-0000-0400-000090580000}"/>
                  </a:ext>
                </a:extLst>
              </xdr:cNvPr>
              <xdr:cNvSpPr/>
            </xdr:nvSpPr>
            <xdr:spPr bwMode="auto">
              <a:xfrm>
                <a:off x="285750" y="5358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136</xdr:row>
          <xdr:rowOff>0</xdr:rowOff>
        </xdr:from>
        <xdr:to>
          <xdr:col>5</xdr:col>
          <xdr:colOff>800100</xdr:colOff>
          <xdr:row>137</xdr:row>
          <xdr:rowOff>0</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228600" y="53987700"/>
              <a:ext cx="8001000" cy="476250"/>
              <a:chOff x="228600" y="53863968"/>
              <a:chExt cx="7981950" cy="476251"/>
            </a:xfrm>
          </xdr:grpSpPr>
          <xdr:sp macro="" textlink="">
            <xdr:nvSpPr>
              <xdr:cNvPr id="22673" name="Group Box 145" hidden="1">
                <a:extLst>
                  <a:ext uri="{63B3BB69-23CF-44E3-9099-C40C66FF867C}">
                    <a14:compatExt spid="_x0000_s22673"/>
                  </a:ext>
                  <a:ext uri="{FF2B5EF4-FFF2-40B4-BE49-F238E27FC236}">
                    <a16:creationId xmlns:a16="http://schemas.microsoft.com/office/drawing/2014/main" id="{00000000-0008-0000-0400-000091580000}"/>
                  </a:ext>
                </a:extLst>
              </xdr:cNvPr>
              <xdr:cNvSpPr/>
            </xdr:nvSpPr>
            <xdr:spPr bwMode="auto">
              <a:xfrm>
                <a:off x="228600" y="5386396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4" name="Option Button 146" hidden="1">
                <a:extLst>
                  <a:ext uri="{63B3BB69-23CF-44E3-9099-C40C66FF867C}">
                    <a14:compatExt spid="_x0000_s22674"/>
                  </a:ext>
                  <a:ext uri="{FF2B5EF4-FFF2-40B4-BE49-F238E27FC236}">
                    <a16:creationId xmlns:a16="http://schemas.microsoft.com/office/drawing/2014/main" id="{00000000-0008-0000-0400-000092580000}"/>
                  </a:ext>
                </a:extLst>
              </xdr:cNvPr>
              <xdr:cNvSpPr/>
            </xdr:nvSpPr>
            <xdr:spPr bwMode="auto">
              <a:xfrm>
                <a:off x="7429500" y="54063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5" name="Option Button 147" hidden="1">
                <a:extLst>
                  <a:ext uri="{63B3BB69-23CF-44E3-9099-C40C66FF867C}">
                    <a14:compatExt spid="_x0000_s22675"/>
                  </a:ext>
                  <a:ext uri="{FF2B5EF4-FFF2-40B4-BE49-F238E27FC236}">
                    <a16:creationId xmlns:a16="http://schemas.microsoft.com/office/drawing/2014/main" id="{00000000-0008-0000-0400-000093580000}"/>
                  </a:ext>
                </a:extLst>
              </xdr:cNvPr>
              <xdr:cNvSpPr/>
            </xdr:nvSpPr>
            <xdr:spPr bwMode="auto">
              <a:xfrm>
                <a:off x="733425" y="54063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6" name="Option Button 148" hidden="1">
                <a:extLst>
                  <a:ext uri="{63B3BB69-23CF-44E3-9099-C40C66FF867C}">
                    <a14:compatExt spid="_x0000_s22676"/>
                  </a:ext>
                  <a:ext uri="{FF2B5EF4-FFF2-40B4-BE49-F238E27FC236}">
                    <a16:creationId xmlns:a16="http://schemas.microsoft.com/office/drawing/2014/main" id="{00000000-0008-0000-0400-000094580000}"/>
                  </a:ext>
                </a:extLst>
              </xdr:cNvPr>
              <xdr:cNvSpPr/>
            </xdr:nvSpPr>
            <xdr:spPr bwMode="auto">
              <a:xfrm>
                <a:off x="2857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0</xdr:rowOff>
        </xdr:from>
        <xdr:to>
          <xdr:col>5</xdr:col>
          <xdr:colOff>800100</xdr:colOff>
          <xdr:row>138</xdr:row>
          <xdr:rowOff>0</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228600" y="54463950"/>
              <a:ext cx="8001000" cy="476250"/>
              <a:chOff x="228600" y="54340105"/>
              <a:chExt cx="7981950" cy="476250"/>
            </a:xfrm>
          </xdr:grpSpPr>
          <xdr:sp macro="" textlink="">
            <xdr:nvSpPr>
              <xdr:cNvPr id="22677" name="Group Box 149" hidden="1">
                <a:extLst>
                  <a:ext uri="{63B3BB69-23CF-44E3-9099-C40C66FF867C}">
                    <a14:compatExt spid="_x0000_s22677"/>
                  </a:ext>
                  <a:ext uri="{FF2B5EF4-FFF2-40B4-BE49-F238E27FC236}">
                    <a16:creationId xmlns:a16="http://schemas.microsoft.com/office/drawing/2014/main" id="{00000000-0008-0000-0400-000095580000}"/>
                  </a:ext>
                </a:extLst>
              </xdr:cNvPr>
              <xdr:cNvSpPr/>
            </xdr:nvSpPr>
            <xdr:spPr bwMode="auto">
              <a:xfrm>
                <a:off x="228600" y="54340105"/>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678" name="Option Button 150" hidden="1">
                <a:extLst>
                  <a:ext uri="{63B3BB69-23CF-44E3-9099-C40C66FF867C}">
                    <a14:compatExt spid="_x0000_s22678"/>
                  </a:ext>
                  <a:ext uri="{FF2B5EF4-FFF2-40B4-BE49-F238E27FC236}">
                    <a16:creationId xmlns:a16="http://schemas.microsoft.com/office/drawing/2014/main" id="{00000000-0008-0000-0400-000096580000}"/>
                  </a:ext>
                </a:extLst>
              </xdr:cNvPr>
              <xdr:cNvSpPr/>
            </xdr:nvSpPr>
            <xdr:spPr bwMode="auto">
              <a:xfrm>
                <a:off x="7429500" y="54540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9" name="Option Button 151" hidden="1">
                <a:extLst>
                  <a:ext uri="{63B3BB69-23CF-44E3-9099-C40C66FF867C}">
                    <a14:compatExt spid="_x0000_s22679"/>
                  </a:ext>
                  <a:ext uri="{FF2B5EF4-FFF2-40B4-BE49-F238E27FC236}">
                    <a16:creationId xmlns:a16="http://schemas.microsoft.com/office/drawing/2014/main" id="{00000000-0008-0000-0400-000097580000}"/>
                  </a:ext>
                </a:extLst>
              </xdr:cNvPr>
              <xdr:cNvSpPr/>
            </xdr:nvSpPr>
            <xdr:spPr bwMode="auto">
              <a:xfrm>
                <a:off x="733425" y="54540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0" name="Option Button 152" hidden="1">
                <a:extLst>
                  <a:ext uri="{63B3BB69-23CF-44E3-9099-C40C66FF867C}">
                    <a14:compatExt spid="_x0000_s22680"/>
                  </a:ext>
                  <a:ext uri="{FF2B5EF4-FFF2-40B4-BE49-F238E27FC236}">
                    <a16:creationId xmlns:a16="http://schemas.microsoft.com/office/drawing/2014/main" id="{00000000-0008-0000-0400-000098580000}"/>
                  </a:ext>
                </a:extLst>
              </xdr:cNvPr>
              <xdr:cNvSpPr/>
            </xdr:nvSpPr>
            <xdr:spPr bwMode="auto">
              <a:xfrm>
                <a:off x="2857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138</xdr:row>
          <xdr:rowOff>0</xdr:rowOff>
        </xdr:from>
        <xdr:to>
          <xdr:col>5</xdr:col>
          <xdr:colOff>800100</xdr:colOff>
          <xdr:row>139</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228600" y="54940200"/>
              <a:ext cx="8001000" cy="476250"/>
              <a:chOff x="228600" y="54816469"/>
              <a:chExt cx="7981950" cy="476251"/>
            </a:xfrm>
          </xdr:grpSpPr>
          <xdr:sp macro="" textlink="">
            <xdr:nvSpPr>
              <xdr:cNvPr id="22681" name="Group Box 153" hidden="1">
                <a:extLst>
                  <a:ext uri="{63B3BB69-23CF-44E3-9099-C40C66FF867C}">
                    <a14:compatExt spid="_x0000_s22681"/>
                  </a:ext>
                  <a:ext uri="{FF2B5EF4-FFF2-40B4-BE49-F238E27FC236}">
                    <a16:creationId xmlns:a16="http://schemas.microsoft.com/office/drawing/2014/main" id="{00000000-0008-0000-0400-000099580000}"/>
                  </a:ext>
                </a:extLst>
              </xdr:cNvPr>
              <xdr:cNvSpPr/>
            </xdr:nvSpPr>
            <xdr:spPr bwMode="auto">
              <a:xfrm>
                <a:off x="228600" y="5481646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2" name="Option Button 154" hidden="1">
                <a:extLst>
                  <a:ext uri="{63B3BB69-23CF-44E3-9099-C40C66FF867C}">
                    <a14:compatExt spid="_x0000_s22682"/>
                  </a:ext>
                  <a:ext uri="{FF2B5EF4-FFF2-40B4-BE49-F238E27FC236}">
                    <a16:creationId xmlns:a16="http://schemas.microsoft.com/office/drawing/2014/main" id="{00000000-0008-0000-0400-00009A580000}"/>
                  </a:ext>
                </a:extLst>
              </xdr:cNvPr>
              <xdr:cNvSpPr/>
            </xdr:nvSpPr>
            <xdr:spPr bwMode="auto">
              <a:xfrm>
                <a:off x="7429500" y="55016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3" name="Option Button 155" hidden="1">
                <a:extLst>
                  <a:ext uri="{63B3BB69-23CF-44E3-9099-C40C66FF867C}">
                    <a14:compatExt spid="_x0000_s22683"/>
                  </a:ext>
                  <a:ext uri="{FF2B5EF4-FFF2-40B4-BE49-F238E27FC236}">
                    <a16:creationId xmlns:a16="http://schemas.microsoft.com/office/drawing/2014/main" id="{00000000-0008-0000-0400-00009B580000}"/>
                  </a:ext>
                </a:extLst>
              </xdr:cNvPr>
              <xdr:cNvSpPr/>
            </xdr:nvSpPr>
            <xdr:spPr bwMode="auto">
              <a:xfrm>
                <a:off x="733425" y="55016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4" name="Option Button 156" hidden="1">
                <a:extLst>
                  <a:ext uri="{63B3BB69-23CF-44E3-9099-C40C66FF867C}">
                    <a14:compatExt spid="_x0000_s22684"/>
                  </a:ext>
                  <a:ext uri="{FF2B5EF4-FFF2-40B4-BE49-F238E27FC236}">
                    <a16:creationId xmlns:a16="http://schemas.microsoft.com/office/drawing/2014/main" id="{00000000-0008-0000-0400-00009C580000}"/>
                  </a:ext>
                </a:extLst>
              </xdr:cNvPr>
              <xdr:cNvSpPr/>
            </xdr:nvSpPr>
            <xdr:spPr bwMode="auto">
              <a:xfrm>
                <a:off x="2857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139</xdr:row>
          <xdr:rowOff>0</xdr:rowOff>
        </xdr:from>
        <xdr:to>
          <xdr:col>5</xdr:col>
          <xdr:colOff>800100</xdr:colOff>
          <xdr:row>140</xdr:row>
          <xdr:rowOff>0</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228600" y="55416450"/>
              <a:ext cx="8001000" cy="476250"/>
              <a:chOff x="228600" y="55292720"/>
              <a:chExt cx="7981950" cy="476251"/>
            </a:xfrm>
          </xdr:grpSpPr>
          <xdr:sp macro="" textlink="">
            <xdr:nvSpPr>
              <xdr:cNvPr id="22685" name="Group Box 157" hidden="1">
                <a:extLst>
                  <a:ext uri="{63B3BB69-23CF-44E3-9099-C40C66FF867C}">
                    <a14:compatExt spid="_x0000_s22685"/>
                  </a:ext>
                  <a:ext uri="{FF2B5EF4-FFF2-40B4-BE49-F238E27FC236}">
                    <a16:creationId xmlns:a16="http://schemas.microsoft.com/office/drawing/2014/main" id="{00000000-0008-0000-0400-00009D580000}"/>
                  </a:ext>
                </a:extLst>
              </xdr:cNvPr>
              <xdr:cNvSpPr/>
            </xdr:nvSpPr>
            <xdr:spPr bwMode="auto">
              <a:xfrm>
                <a:off x="228600" y="5529272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6" name="Option Button 158" hidden="1">
                <a:extLst>
                  <a:ext uri="{63B3BB69-23CF-44E3-9099-C40C66FF867C}">
                    <a14:compatExt spid="_x0000_s22686"/>
                  </a:ext>
                  <a:ext uri="{FF2B5EF4-FFF2-40B4-BE49-F238E27FC236}">
                    <a16:creationId xmlns:a16="http://schemas.microsoft.com/office/drawing/2014/main" id="{00000000-0008-0000-0400-00009E580000}"/>
                  </a:ext>
                </a:extLst>
              </xdr:cNvPr>
              <xdr:cNvSpPr/>
            </xdr:nvSpPr>
            <xdr:spPr bwMode="auto">
              <a:xfrm>
                <a:off x="7429500" y="5549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7" name="Option Button 159" hidden="1">
                <a:extLst>
                  <a:ext uri="{63B3BB69-23CF-44E3-9099-C40C66FF867C}">
                    <a14:compatExt spid="_x0000_s22687"/>
                  </a:ext>
                  <a:ext uri="{FF2B5EF4-FFF2-40B4-BE49-F238E27FC236}">
                    <a16:creationId xmlns:a16="http://schemas.microsoft.com/office/drawing/2014/main" id="{00000000-0008-0000-0400-00009F580000}"/>
                  </a:ext>
                </a:extLst>
              </xdr:cNvPr>
              <xdr:cNvSpPr/>
            </xdr:nvSpPr>
            <xdr:spPr bwMode="auto">
              <a:xfrm>
                <a:off x="733425" y="5549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8" name="Option Button 160" hidden="1">
                <a:extLst>
                  <a:ext uri="{63B3BB69-23CF-44E3-9099-C40C66FF867C}">
                    <a14:compatExt spid="_x0000_s22688"/>
                  </a:ext>
                  <a:ext uri="{FF2B5EF4-FFF2-40B4-BE49-F238E27FC236}">
                    <a16:creationId xmlns:a16="http://schemas.microsoft.com/office/drawing/2014/main" id="{00000000-0008-0000-0400-0000A0580000}"/>
                  </a:ext>
                </a:extLst>
              </xdr:cNvPr>
              <xdr:cNvSpPr/>
            </xdr:nvSpPr>
            <xdr:spPr bwMode="auto">
              <a:xfrm>
                <a:off x="2857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228600" y="55892700"/>
              <a:ext cx="8001000" cy="476250"/>
              <a:chOff x="228600" y="55768971"/>
              <a:chExt cx="7981950" cy="476251"/>
            </a:xfrm>
          </xdr:grpSpPr>
          <xdr:sp macro="" textlink="">
            <xdr:nvSpPr>
              <xdr:cNvPr id="22689" name="Group Box 161" hidden="1">
                <a:extLst>
                  <a:ext uri="{63B3BB69-23CF-44E3-9099-C40C66FF867C}">
                    <a14:compatExt spid="_x0000_s22689"/>
                  </a:ext>
                  <a:ext uri="{FF2B5EF4-FFF2-40B4-BE49-F238E27FC236}">
                    <a16:creationId xmlns:a16="http://schemas.microsoft.com/office/drawing/2014/main" id="{00000000-0008-0000-0400-0000A1580000}"/>
                  </a:ext>
                </a:extLst>
              </xdr:cNvPr>
              <xdr:cNvSpPr/>
            </xdr:nvSpPr>
            <xdr:spPr bwMode="auto">
              <a:xfrm>
                <a:off x="228600" y="557689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0" name="Option Button 162" hidden="1">
                <a:extLst>
                  <a:ext uri="{63B3BB69-23CF-44E3-9099-C40C66FF867C}">
                    <a14:compatExt spid="_x0000_s22690"/>
                  </a:ext>
                  <a:ext uri="{FF2B5EF4-FFF2-40B4-BE49-F238E27FC236}">
                    <a16:creationId xmlns:a16="http://schemas.microsoft.com/office/drawing/2014/main" id="{00000000-0008-0000-0400-0000A2580000}"/>
                  </a:ext>
                </a:extLst>
              </xdr:cNvPr>
              <xdr:cNvSpPr/>
            </xdr:nvSpPr>
            <xdr:spPr bwMode="auto">
              <a:xfrm>
                <a:off x="7429500" y="5596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1" name="Option Button 163" hidden="1">
                <a:extLst>
                  <a:ext uri="{63B3BB69-23CF-44E3-9099-C40C66FF867C}">
                    <a14:compatExt spid="_x0000_s22691"/>
                  </a:ext>
                  <a:ext uri="{FF2B5EF4-FFF2-40B4-BE49-F238E27FC236}">
                    <a16:creationId xmlns:a16="http://schemas.microsoft.com/office/drawing/2014/main" id="{00000000-0008-0000-0400-0000A3580000}"/>
                  </a:ext>
                </a:extLst>
              </xdr:cNvPr>
              <xdr:cNvSpPr/>
            </xdr:nvSpPr>
            <xdr:spPr bwMode="auto">
              <a:xfrm>
                <a:off x="733425" y="5596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2" name="Option Button 164" hidden="1">
                <a:extLst>
                  <a:ext uri="{63B3BB69-23CF-44E3-9099-C40C66FF867C}">
                    <a14:compatExt spid="_x0000_s22692"/>
                  </a:ext>
                  <a:ext uri="{FF2B5EF4-FFF2-40B4-BE49-F238E27FC236}">
                    <a16:creationId xmlns:a16="http://schemas.microsoft.com/office/drawing/2014/main" id="{00000000-0008-0000-0400-0000A4580000}"/>
                  </a:ext>
                </a:extLst>
              </xdr:cNvPr>
              <xdr:cNvSpPr/>
            </xdr:nvSpPr>
            <xdr:spPr bwMode="auto">
              <a:xfrm>
                <a:off x="285750" y="559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228600" y="60731400"/>
              <a:ext cx="8001000" cy="476250"/>
              <a:chOff x="228600" y="60588629"/>
              <a:chExt cx="7981950" cy="476251"/>
            </a:xfrm>
          </xdr:grpSpPr>
          <xdr:sp macro="" textlink="">
            <xdr:nvSpPr>
              <xdr:cNvPr id="22693" name="Group Box 165" hidden="1">
                <a:extLst>
                  <a:ext uri="{63B3BB69-23CF-44E3-9099-C40C66FF867C}">
                    <a14:compatExt spid="_x0000_s22693"/>
                  </a:ext>
                  <a:ext uri="{FF2B5EF4-FFF2-40B4-BE49-F238E27FC236}">
                    <a16:creationId xmlns:a16="http://schemas.microsoft.com/office/drawing/2014/main" id="{00000000-0008-0000-0400-0000A5580000}"/>
                  </a:ext>
                </a:extLst>
              </xdr:cNvPr>
              <xdr:cNvSpPr/>
            </xdr:nvSpPr>
            <xdr:spPr bwMode="auto">
              <a:xfrm>
                <a:off x="228600" y="605886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4" name="Option Button 166" hidden="1">
                <a:extLst>
                  <a:ext uri="{63B3BB69-23CF-44E3-9099-C40C66FF867C}">
                    <a14:compatExt spid="_x0000_s22694"/>
                  </a:ext>
                  <a:ext uri="{FF2B5EF4-FFF2-40B4-BE49-F238E27FC236}">
                    <a16:creationId xmlns:a16="http://schemas.microsoft.com/office/drawing/2014/main" id="{00000000-0008-0000-0400-0000A6580000}"/>
                  </a:ext>
                </a:extLst>
              </xdr:cNvPr>
              <xdr:cNvSpPr/>
            </xdr:nvSpPr>
            <xdr:spPr bwMode="auto">
              <a:xfrm>
                <a:off x="7429500" y="60788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5" name="Option Button 167" hidden="1">
                <a:extLst>
                  <a:ext uri="{63B3BB69-23CF-44E3-9099-C40C66FF867C}">
                    <a14:compatExt spid="_x0000_s22695"/>
                  </a:ext>
                  <a:ext uri="{FF2B5EF4-FFF2-40B4-BE49-F238E27FC236}">
                    <a16:creationId xmlns:a16="http://schemas.microsoft.com/office/drawing/2014/main" id="{00000000-0008-0000-0400-0000A7580000}"/>
                  </a:ext>
                </a:extLst>
              </xdr:cNvPr>
              <xdr:cNvSpPr/>
            </xdr:nvSpPr>
            <xdr:spPr bwMode="auto">
              <a:xfrm>
                <a:off x="733425" y="60788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6" name="Option Button 168" hidden="1">
                <a:extLst>
                  <a:ext uri="{63B3BB69-23CF-44E3-9099-C40C66FF867C}">
                    <a14:compatExt spid="_x0000_s22696"/>
                  </a:ext>
                  <a:ext uri="{FF2B5EF4-FFF2-40B4-BE49-F238E27FC236}">
                    <a16:creationId xmlns:a16="http://schemas.microsoft.com/office/drawing/2014/main" id="{00000000-0008-0000-0400-0000A8580000}"/>
                  </a:ext>
                </a:extLst>
              </xdr:cNvPr>
              <xdr:cNvSpPr/>
            </xdr:nvSpPr>
            <xdr:spPr bwMode="auto">
              <a:xfrm>
                <a:off x="2857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228600" y="61207650"/>
              <a:ext cx="8001000" cy="476250"/>
              <a:chOff x="228600" y="61064880"/>
              <a:chExt cx="7981950" cy="476251"/>
            </a:xfrm>
          </xdr:grpSpPr>
          <xdr:sp macro="" textlink="">
            <xdr:nvSpPr>
              <xdr:cNvPr id="22697" name="Group Box 169" hidden="1">
                <a:extLst>
                  <a:ext uri="{63B3BB69-23CF-44E3-9099-C40C66FF867C}">
                    <a14:compatExt spid="_x0000_s22697"/>
                  </a:ext>
                  <a:ext uri="{FF2B5EF4-FFF2-40B4-BE49-F238E27FC236}">
                    <a16:creationId xmlns:a16="http://schemas.microsoft.com/office/drawing/2014/main" id="{00000000-0008-0000-0400-0000A9580000}"/>
                  </a:ext>
                </a:extLst>
              </xdr:cNvPr>
              <xdr:cNvSpPr/>
            </xdr:nvSpPr>
            <xdr:spPr bwMode="auto">
              <a:xfrm>
                <a:off x="228600" y="6106488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8" name="Option Button 170" hidden="1">
                <a:extLst>
                  <a:ext uri="{63B3BB69-23CF-44E3-9099-C40C66FF867C}">
                    <a14:compatExt spid="_x0000_s22698"/>
                  </a:ext>
                  <a:ext uri="{FF2B5EF4-FFF2-40B4-BE49-F238E27FC236}">
                    <a16:creationId xmlns:a16="http://schemas.microsoft.com/office/drawing/2014/main" id="{00000000-0008-0000-0400-0000AA580000}"/>
                  </a:ext>
                </a:extLst>
              </xdr:cNvPr>
              <xdr:cNvSpPr/>
            </xdr:nvSpPr>
            <xdr:spPr bwMode="auto">
              <a:xfrm>
                <a:off x="7429500" y="61264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9" name="Option Button 171" hidden="1">
                <a:extLst>
                  <a:ext uri="{63B3BB69-23CF-44E3-9099-C40C66FF867C}">
                    <a14:compatExt spid="_x0000_s22699"/>
                  </a:ext>
                  <a:ext uri="{FF2B5EF4-FFF2-40B4-BE49-F238E27FC236}">
                    <a16:creationId xmlns:a16="http://schemas.microsoft.com/office/drawing/2014/main" id="{00000000-0008-0000-0400-0000AB580000}"/>
                  </a:ext>
                </a:extLst>
              </xdr:cNvPr>
              <xdr:cNvSpPr/>
            </xdr:nvSpPr>
            <xdr:spPr bwMode="auto">
              <a:xfrm>
                <a:off x="733425" y="61264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0" name="Option Button 172" hidden="1">
                <a:extLst>
                  <a:ext uri="{63B3BB69-23CF-44E3-9099-C40C66FF867C}">
                    <a14:compatExt spid="_x0000_s22700"/>
                  </a:ext>
                  <a:ext uri="{FF2B5EF4-FFF2-40B4-BE49-F238E27FC236}">
                    <a16:creationId xmlns:a16="http://schemas.microsoft.com/office/drawing/2014/main" id="{00000000-0008-0000-0400-0000AC580000}"/>
                  </a:ext>
                </a:extLst>
              </xdr:cNvPr>
              <xdr:cNvSpPr/>
            </xdr:nvSpPr>
            <xdr:spPr bwMode="auto">
              <a:xfrm>
                <a:off x="2857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228600" y="61683900"/>
              <a:ext cx="8001000" cy="476250"/>
              <a:chOff x="228600" y="61541003"/>
              <a:chExt cx="7981950" cy="476250"/>
            </a:xfrm>
          </xdr:grpSpPr>
          <xdr:sp macro="" textlink="">
            <xdr:nvSpPr>
              <xdr:cNvPr id="22701" name="Group Box 173" hidden="1">
                <a:extLst>
                  <a:ext uri="{63B3BB69-23CF-44E3-9099-C40C66FF867C}">
                    <a14:compatExt spid="_x0000_s22701"/>
                  </a:ext>
                  <a:ext uri="{FF2B5EF4-FFF2-40B4-BE49-F238E27FC236}">
                    <a16:creationId xmlns:a16="http://schemas.microsoft.com/office/drawing/2014/main" id="{00000000-0008-0000-0400-0000AD580000}"/>
                  </a:ext>
                </a:extLst>
              </xdr:cNvPr>
              <xdr:cNvSpPr/>
            </xdr:nvSpPr>
            <xdr:spPr bwMode="auto">
              <a:xfrm>
                <a:off x="228600" y="61541003"/>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02" name="Option Button 174" hidden="1">
                <a:extLst>
                  <a:ext uri="{63B3BB69-23CF-44E3-9099-C40C66FF867C}">
                    <a14:compatExt spid="_x0000_s22702"/>
                  </a:ext>
                  <a:ext uri="{FF2B5EF4-FFF2-40B4-BE49-F238E27FC236}">
                    <a16:creationId xmlns:a16="http://schemas.microsoft.com/office/drawing/2014/main" id="{00000000-0008-0000-0400-0000AE58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3" name="Option Button 175" hidden="1">
                <a:extLst>
                  <a:ext uri="{63B3BB69-23CF-44E3-9099-C40C66FF867C}">
                    <a14:compatExt spid="_x0000_s22703"/>
                  </a:ext>
                  <a:ext uri="{FF2B5EF4-FFF2-40B4-BE49-F238E27FC236}">
                    <a16:creationId xmlns:a16="http://schemas.microsoft.com/office/drawing/2014/main" id="{00000000-0008-0000-0400-0000AF580000}"/>
                  </a:ext>
                </a:extLst>
              </xdr:cNvPr>
              <xdr:cNvSpPr/>
            </xdr:nvSpPr>
            <xdr:spPr bwMode="auto">
              <a:xfrm>
                <a:off x="733425" y="61741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4" name="Option Button 176" hidden="1">
                <a:extLst>
                  <a:ext uri="{63B3BB69-23CF-44E3-9099-C40C66FF867C}">
                    <a14:compatExt spid="_x0000_s22704"/>
                  </a:ext>
                  <a:ext uri="{FF2B5EF4-FFF2-40B4-BE49-F238E27FC236}">
                    <a16:creationId xmlns:a16="http://schemas.microsoft.com/office/drawing/2014/main" id="{00000000-0008-0000-0400-0000B058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154</xdr:row>
          <xdr:rowOff>0</xdr:rowOff>
        </xdr:from>
        <xdr:to>
          <xdr:col>5</xdr:col>
          <xdr:colOff>800100</xdr:colOff>
          <xdr:row>155</xdr:row>
          <xdr:rowOff>0</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228600" y="62160150"/>
              <a:ext cx="8001000" cy="476250"/>
              <a:chOff x="228600" y="62017382"/>
              <a:chExt cx="7981950" cy="476251"/>
            </a:xfrm>
          </xdr:grpSpPr>
          <xdr:sp macro="" textlink="">
            <xdr:nvSpPr>
              <xdr:cNvPr id="22705" name="Group Box 177" hidden="1">
                <a:extLst>
                  <a:ext uri="{63B3BB69-23CF-44E3-9099-C40C66FF867C}">
                    <a14:compatExt spid="_x0000_s22705"/>
                  </a:ext>
                  <a:ext uri="{FF2B5EF4-FFF2-40B4-BE49-F238E27FC236}">
                    <a16:creationId xmlns:a16="http://schemas.microsoft.com/office/drawing/2014/main" id="{00000000-0008-0000-0400-0000B1580000}"/>
                  </a:ext>
                </a:extLst>
              </xdr:cNvPr>
              <xdr:cNvSpPr/>
            </xdr:nvSpPr>
            <xdr:spPr bwMode="auto">
              <a:xfrm>
                <a:off x="228600" y="6201738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06" name="Option Button 178" hidden="1">
                <a:extLst>
                  <a:ext uri="{63B3BB69-23CF-44E3-9099-C40C66FF867C}">
                    <a14:compatExt spid="_x0000_s22706"/>
                  </a:ext>
                  <a:ext uri="{FF2B5EF4-FFF2-40B4-BE49-F238E27FC236}">
                    <a16:creationId xmlns:a16="http://schemas.microsoft.com/office/drawing/2014/main" id="{00000000-0008-0000-0400-0000B2580000}"/>
                  </a:ext>
                </a:extLst>
              </xdr:cNvPr>
              <xdr:cNvSpPr/>
            </xdr:nvSpPr>
            <xdr:spPr bwMode="auto">
              <a:xfrm>
                <a:off x="7429500" y="62217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7" name="Option Button 179" hidden="1">
                <a:extLst>
                  <a:ext uri="{63B3BB69-23CF-44E3-9099-C40C66FF867C}">
                    <a14:compatExt spid="_x0000_s22707"/>
                  </a:ext>
                  <a:ext uri="{FF2B5EF4-FFF2-40B4-BE49-F238E27FC236}">
                    <a16:creationId xmlns:a16="http://schemas.microsoft.com/office/drawing/2014/main" id="{00000000-0008-0000-0400-0000B3580000}"/>
                  </a:ext>
                </a:extLst>
              </xdr:cNvPr>
              <xdr:cNvSpPr/>
            </xdr:nvSpPr>
            <xdr:spPr bwMode="auto">
              <a:xfrm>
                <a:off x="733425" y="62217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8" name="Option Button 180" hidden="1">
                <a:extLst>
                  <a:ext uri="{63B3BB69-23CF-44E3-9099-C40C66FF867C}">
                    <a14:compatExt spid="_x0000_s22708"/>
                  </a:ext>
                  <a:ext uri="{FF2B5EF4-FFF2-40B4-BE49-F238E27FC236}">
                    <a16:creationId xmlns:a16="http://schemas.microsoft.com/office/drawing/2014/main" id="{00000000-0008-0000-0400-0000B4580000}"/>
                  </a:ext>
                </a:extLst>
              </xdr:cNvPr>
              <xdr:cNvSpPr/>
            </xdr:nvSpPr>
            <xdr:spPr bwMode="auto">
              <a:xfrm>
                <a:off x="285750" y="62217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155</xdr:row>
          <xdr:rowOff>0</xdr:rowOff>
        </xdr:from>
        <xdr:to>
          <xdr:col>5</xdr:col>
          <xdr:colOff>800100</xdr:colOff>
          <xdr:row>156</xdr:row>
          <xdr:rowOff>0</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228600" y="62636400"/>
              <a:ext cx="8001000" cy="476250"/>
              <a:chOff x="228600" y="62493632"/>
              <a:chExt cx="7981950" cy="476251"/>
            </a:xfrm>
          </xdr:grpSpPr>
          <xdr:sp macro="" textlink="">
            <xdr:nvSpPr>
              <xdr:cNvPr id="22709" name="Group Box 181" hidden="1">
                <a:extLst>
                  <a:ext uri="{63B3BB69-23CF-44E3-9099-C40C66FF867C}">
                    <a14:compatExt spid="_x0000_s22709"/>
                  </a:ext>
                  <a:ext uri="{FF2B5EF4-FFF2-40B4-BE49-F238E27FC236}">
                    <a16:creationId xmlns:a16="http://schemas.microsoft.com/office/drawing/2014/main" id="{00000000-0008-0000-0400-0000B5580000}"/>
                  </a:ext>
                </a:extLst>
              </xdr:cNvPr>
              <xdr:cNvSpPr/>
            </xdr:nvSpPr>
            <xdr:spPr bwMode="auto">
              <a:xfrm>
                <a:off x="228600" y="6249363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0" name="Option Button 182" hidden="1">
                <a:extLst>
                  <a:ext uri="{63B3BB69-23CF-44E3-9099-C40C66FF867C}">
                    <a14:compatExt spid="_x0000_s22710"/>
                  </a:ext>
                  <a:ext uri="{FF2B5EF4-FFF2-40B4-BE49-F238E27FC236}">
                    <a16:creationId xmlns:a16="http://schemas.microsoft.com/office/drawing/2014/main" id="{00000000-0008-0000-0400-0000B6580000}"/>
                  </a:ext>
                </a:extLst>
              </xdr:cNvPr>
              <xdr:cNvSpPr/>
            </xdr:nvSpPr>
            <xdr:spPr bwMode="auto">
              <a:xfrm>
                <a:off x="7429500" y="62693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1" name="Option Button 183" hidden="1">
                <a:extLst>
                  <a:ext uri="{63B3BB69-23CF-44E3-9099-C40C66FF867C}">
                    <a14:compatExt spid="_x0000_s22711"/>
                  </a:ext>
                  <a:ext uri="{FF2B5EF4-FFF2-40B4-BE49-F238E27FC236}">
                    <a16:creationId xmlns:a16="http://schemas.microsoft.com/office/drawing/2014/main" id="{00000000-0008-0000-0400-0000B7580000}"/>
                  </a:ext>
                </a:extLst>
              </xdr:cNvPr>
              <xdr:cNvSpPr/>
            </xdr:nvSpPr>
            <xdr:spPr bwMode="auto">
              <a:xfrm>
                <a:off x="733425" y="62693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2" name="Option Button 184" hidden="1">
                <a:extLst>
                  <a:ext uri="{63B3BB69-23CF-44E3-9099-C40C66FF867C}">
                    <a14:compatExt spid="_x0000_s22712"/>
                  </a:ext>
                  <a:ext uri="{FF2B5EF4-FFF2-40B4-BE49-F238E27FC236}">
                    <a16:creationId xmlns:a16="http://schemas.microsoft.com/office/drawing/2014/main" id="{00000000-0008-0000-0400-0000B8580000}"/>
                  </a:ext>
                </a:extLst>
              </xdr:cNvPr>
              <xdr:cNvSpPr/>
            </xdr:nvSpPr>
            <xdr:spPr bwMode="auto">
              <a:xfrm>
                <a:off x="285750" y="62693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228600" y="67475100"/>
              <a:ext cx="8001000" cy="476250"/>
              <a:chOff x="228600" y="67313291"/>
              <a:chExt cx="7981950" cy="476251"/>
            </a:xfrm>
          </xdr:grpSpPr>
          <xdr:sp macro="" textlink="">
            <xdr:nvSpPr>
              <xdr:cNvPr id="22713" name="Group Box 185" hidden="1">
                <a:extLst>
                  <a:ext uri="{63B3BB69-23CF-44E3-9099-C40C66FF867C}">
                    <a14:compatExt spid="_x0000_s22713"/>
                  </a:ext>
                  <a:ext uri="{FF2B5EF4-FFF2-40B4-BE49-F238E27FC236}">
                    <a16:creationId xmlns:a16="http://schemas.microsoft.com/office/drawing/2014/main" id="{00000000-0008-0000-0400-0000B9580000}"/>
                  </a:ext>
                </a:extLst>
              </xdr:cNvPr>
              <xdr:cNvSpPr/>
            </xdr:nvSpPr>
            <xdr:spPr bwMode="auto">
              <a:xfrm>
                <a:off x="228600" y="673132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4" name="Option Button 186" hidden="1">
                <a:extLst>
                  <a:ext uri="{63B3BB69-23CF-44E3-9099-C40C66FF867C}">
                    <a14:compatExt spid="_x0000_s22714"/>
                  </a:ext>
                  <a:ext uri="{FF2B5EF4-FFF2-40B4-BE49-F238E27FC236}">
                    <a16:creationId xmlns:a16="http://schemas.microsoft.com/office/drawing/2014/main" id="{00000000-0008-0000-0400-0000BA580000}"/>
                  </a:ext>
                </a:extLst>
              </xdr:cNvPr>
              <xdr:cNvSpPr/>
            </xdr:nvSpPr>
            <xdr:spPr bwMode="auto">
              <a:xfrm>
                <a:off x="7429500" y="6751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5" name="Option Button 187" hidden="1">
                <a:extLst>
                  <a:ext uri="{63B3BB69-23CF-44E3-9099-C40C66FF867C}">
                    <a14:compatExt spid="_x0000_s22715"/>
                  </a:ext>
                  <a:ext uri="{FF2B5EF4-FFF2-40B4-BE49-F238E27FC236}">
                    <a16:creationId xmlns:a16="http://schemas.microsoft.com/office/drawing/2014/main" id="{00000000-0008-0000-0400-0000BB580000}"/>
                  </a:ext>
                </a:extLst>
              </xdr:cNvPr>
              <xdr:cNvSpPr/>
            </xdr:nvSpPr>
            <xdr:spPr bwMode="auto">
              <a:xfrm>
                <a:off x="733425" y="67513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6" name="Option Button 188" hidden="1">
                <a:extLst>
                  <a:ext uri="{63B3BB69-23CF-44E3-9099-C40C66FF867C}">
                    <a14:compatExt spid="_x0000_s22716"/>
                  </a:ext>
                  <a:ext uri="{FF2B5EF4-FFF2-40B4-BE49-F238E27FC236}">
                    <a16:creationId xmlns:a16="http://schemas.microsoft.com/office/drawing/2014/main" id="{00000000-0008-0000-0400-0000BC580000}"/>
                  </a:ext>
                </a:extLst>
              </xdr:cNvPr>
              <xdr:cNvSpPr/>
            </xdr:nvSpPr>
            <xdr:spPr bwMode="auto">
              <a:xfrm>
                <a:off x="285750" y="6751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228600" y="67951350"/>
              <a:ext cx="8001000" cy="476250"/>
              <a:chOff x="228600" y="67789542"/>
              <a:chExt cx="7981950" cy="476251"/>
            </a:xfrm>
          </xdr:grpSpPr>
          <xdr:sp macro="" textlink="">
            <xdr:nvSpPr>
              <xdr:cNvPr id="22717" name="Group Box 189" hidden="1">
                <a:extLst>
                  <a:ext uri="{63B3BB69-23CF-44E3-9099-C40C66FF867C}">
                    <a14:compatExt spid="_x0000_s22717"/>
                  </a:ext>
                  <a:ext uri="{FF2B5EF4-FFF2-40B4-BE49-F238E27FC236}">
                    <a16:creationId xmlns:a16="http://schemas.microsoft.com/office/drawing/2014/main" id="{00000000-0008-0000-0400-0000BD580000}"/>
                  </a:ext>
                </a:extLst>
              </xdr:cNvPr>
              <xdr:cNvSpPr/>
            </xdr:nvSpPr>
            <xdr:spPr bwMode="auto">
              <a:xfrm>
                <a:off x="228600" y="677895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8" name="Option Button 190" hidden="1">
                <a:extLst>
                  <a:ext uri="{63B3BB69-23CF-44E3-9099-C40C66FF867C}">
                    <a14:compatExt spid="_x0000_s22718"/>
                  </a:ext>
                  <a:ext uri="{FF2B5EF4-FFF2-40B4-BE49-F238E27FC236}">
                    <a16:creationId xmlns:a16="http://schemas.microsoft.com/office/drawing/2014/main" id="{00000000-0008-0000-0400-0000BE580000}"/>
                  </a:ext>
                </a:extLst>
              </xdr:cNvPr>
              <xdr:cNvSpPr/>
            </xdr:nvSpPr>
            <xdr:spPr bwMode="auto">
              <a:xfrm>
                <a:off x="7429500" y="67989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9" name="Option Button 191" hidden="1">
                <a:extLst>
                  <a:ext uri="{63B3BB69-23CF-44E3-9099-C40C66FF867C}">
                    <a14:compatExt spid="_x0000_s22719"/>
                  </a:ext>
                  <a:ext uri="{FF2B5EF4-FFF2-40B4-BE49-F238E27FC236}">
                    <a16:creationId xmlns:a16="http://schemas.microsoft.com/office/drawing/2014/main" id="{00000000-0008-0000-0400-0000BF580000}"/>
                  </a:ext>
                </a:extLst>
              </xdr:cNvPr>
              <xdr:cNvSpPr/>
            </xdr:nvSpPr>
            <xdr:spPr bwMode="auto">
              <a:xfrm>
                <a:off x="733425" y="67989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0" name="Option Button 192" hidden="1">
                <a:extLst>
                  <a:ext uri="{63B3BB69-23CF-44E3-9099-C40C66FF867C}">
                    <a14:compatExt spid="_x0000_s22720"/>
                  </a:ext>
                  <a:ext uri="{FF2B5EF4-FFF2-40B4-BE49-F238E27FC236}">
                    <a16:creationId xmlns:a16="http://schemas.microsoft.com/office/drawing/2014/main" id="{00000000-0008-0000-0400-0000C0580000}"/>
                  </a:ext>
                </a:extLst>
              </xdr:cNvPr>
              <xdr:cNvSpPr/>
            </xdr:nvSpPr>
            <xdr:spPr bwMode="auto">
              <a:xfrm>
                <a:off x="285750" y="6798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37.xml"/><Relationship Id="rId21" Type="http://schemas.openxmlformats.org/officeDocument/2006/relationships/ctrlProp" Target="../ctrlProps/ctrlProp41.xml"/><Relationship Id="rId42" Type="http://schemas.openxmlformats.org/officeDocument/2006/relationships/ctrlProp" Target="../ctrlProps/ctrlProp62.xml"/><Relationship Id="rId63" Type="http://schemas.openxmlformats.org/officeDocument/2006/relationships/ctrlProp" Target="../ctrlProps/ctrlProp83.xml"/><Relationship Id="rId84" Type="http://schemas.openxmlformats.org/officeDocument/2006/relationships/ctrlProp" Target="../ctrlProps/ctrlProp104.xml"/><Relationship Id="rId138" Type="http://schemas.openxmlformats.org/officeDocument/2006/relationships/ctrlProp" Target="../ctrlProps/ctrlProp158.xml"/><Relationship Id="rId159" Type="http://schemas.openxmlformats.org/officeDocument/2006/relationships/ctrlProp" Target="../ctrlProps/ctrlProp179.xml"/><Relationship Id="rId170" Type="http://schemas.openxmlformats.org/officeDocument/2006/relationships/ctrlProp" Target="../ctrlProps/ctrlProp190.xml"/><Relationship Id="rId191" Type="http://schemas.openxmlformats.org/officeDocument/2006/relationships/ctrlProp" Target="../ctrlProps/ctrlProp211.xml"/><Relationship Id="rId205" Type="http://schemas.openxmlformats.org/officeDocument/2006/relationships/ctrlProp" Target="../ctrlProps/ctrlProp225.xml"/><Relationship Id="rId226" Type="http://schemas.openxmlformats.org/officeDocument/2006/relationships/ctrlProp" Target="../ctrlProps/ctrlProp246.xml"/><Relationship Id="rId107" Type="http://schemas.openxmlformats.org/officeDocument/2006/relationships/ctrlProp" Target="../ctrlProps/ctrlProp127.xml"/><Relationship Id="rId11" Type="http://schemas.openxmlformats.org/officeDocument/2006/relationships/ctrlProp" Target="../ctrlProps/ctrlProp31.xml"/><Relationship Id="rId32" Type="http://schemas.openxmlformats.org/officeDocument/2006/relationships/ctrlProp" Target="../ctrlProps/ctrlProp52.xml"/><Relationship Id="rId53" Type="http://schemas.openxmlformats.org/officeDocument/2006/relationships/ctrlProp" Target="../ctrlProps/ctrlProp73.xml"/><Relationship Id="rId74" Type="http://schemas.openxmlformats.org/officeDocument/2006/relationships/ctrlProp" Target="../ctrlProps/ctrlProp94.xml"/><Relationship Id="rId128" Type="http://schemas.openxmlformats.org/officeDocument/2006/relationships/ctrlProp" Target="../ctrlProps/ctrlProp148.xml"/><Relationship Id="rId149" Type="http://schemas.openxmlformats.org/officeDocument/2006/relationships/ctrlProp" Target="../ctrlProps/ctrlProp169.xml"/><Relationship Id="rId5" Type="http://schemas.openxmlformats.org/officeDocument/2006/relationships/ctrlProp" Target="../ctrlProps/ctrlProp25.xml"/><Relationship Id="rId95" Type="http://schemas.openxmlformats.org/officeDocument/2006/relationships/ctrlProp" Target="../ctrlProps/ctrlProp115.xml"/><Relationship Id="rId160" Type="http://schemas.openxmlformats.org/officeDocument/2006/relationships/ctrlProp" Target="../ctrlProps/ctrlProp180.xml"/><Relationship Id="rId181" Type="http://schemas.openxmlformats.org/officeDocument/2006/relationships/ctrlProp" Target="../ctrlProps/ctrlProp201.xml"/><Relationship Id="rId216" Type="http://schemas.openxmlformats.org/officeDocument/2006/relationships/ctrlProp" Target="../ctrlProps/ctrlProp236.xml"/><Relationship Id="rId237" Type="http://schemas.openxmlformats.org/officeDocument/2006/relationships/ctrlProp" Target="../ctrlProps/ctrlProp257.xml"/><Relationship Id="rId22" Type="http://schemas.openxmlformats.org/officeDocument/2006/relationships/ctrlProp" Target="../ctrlProps/ctrlProp42.xml"/><Relationship Id="rId43" Type="http://schemas.openxmlformats.org/officeDocument/2006/relationships/ctrlProp" Target="../ctrlProps/ctrlProp63.xml"/><Relationship Id="rId64" Type="http://schemas.openxmlformats.org/officeDocument/2006/relationships/ctrlProp" Target="../ctrlProps/ctrlProp84.xml"/><Relationship Id="rId118" Type="http://schemas.openxmlformats.org/officeDocument/2006/relationships/ctrlProp" Target="../ctrlProps/ctrlProp138.xml"/><Relationship Id="rId139" Type="http://schemas.openxmlformats.org/officeDocument/2006/relationships/ctrlProp" Target="../ctrlProps/ctrlProp159.xml"/><Relationship Id="rId85" Type="http://schemas.openxmlformats.org/officeDocument/2006/relationships/ctrlProp" Target="../ctrlProps/ctrlProp105.xml"/><Relationship Id="rId150" Type="http://schemas.openxmlformats.org/officeDocument/2006/relationships/ctrlProp" Target="../ctrlProps/ctrlProp170.xml"/><Relationship Id="rId171" Type="http://schemas.openxmlformats.org/officeDocument/2006/relationships/ctrlProp" Target="../ctrlProps/ctrlProp191.xml"/><Relationship Id="rId192" Type="http://schemas.openxmlformats.org/officeDocument/2006/relationships/ctrlProp" Target="../ctrlProps/ctrlProp212.xml"/><Relationship Id="rId206" Type="http://schemas.openxmlformats.org/officeDocument/2006/relationships/ctrlProp" Target="../ctrlProps/ctrlProp226.xml"/><Relationship Id="rId227" Type="http://schemas.openxmlformats.org/officeDocument/2006/relationships/ctrlProp" Target="../ctrlProps/ctrlProp247.xml"/><Relationship Id="rId12" Type="http://schemas.openxmlformats.org/officeDocument/2006/relationships/ctrlProp" Target="../ctrlProps/ctrlProp32.xml"/><Relationship Id="rId33" Type="http://schemas.openxmlformats.org/officeDocument/2006/relationships/ctrlProp" Target="../ctrlProps/ctrlProp53.xml"/><Relationship Id="rId108" Type="http://schemas.openxmlformats.org/officeDocument/2006/relationships/ctrlProp" Target="../ctrlProps/ctrlProp128.xml"/><Relationship Id="rId129" Type="http://schemas.openxmlformats.org/officeDocument/2006/relationships/ctrlProp" Target="../ctrlProps/ctrlProp149.xml"/><Relationship Id="rId54" Type="http://schemas.openxmlformats.org/officeDocument/2006/relationships/ctrlProp" Target="../ctrlProps/ctrlProp74.xml"/><Relationship Id="rId75" Type="http://schemas.openxmlformats.org/officeDocument/2006/relationships/ctrlProp" Target="../ctrlProps/ctrlProp95.xml"/><Relationship Id="rId96" Type="http://schemas.openxmlformats.org/officeDocument/2006/relationships/ctrlProp" Target="../ctrlProps/ctrlProp116.xml"/><Relationship Id="rId140" Type="http://schemas.openxmlformats.org/officeDocument/2006/relationships/ctrlProp" Target="../ctrlProps/ctrlProp160.xml"/><Relationship Id="rId161" Type="http://schemas.openxmlformats.org/officeDocument/2006/relationships/ctrlProp" Target="../ctrlProps/ctrlProp181.xml"/><Relationship Id="rId182" Type="http://schemas.openxmlformats.org/officeDocument/2006/relationships/ctrlProp" Target="../ctrlProps/ctrlProp202.xml"/><Relationship Id="rId217" Type="http://schemas.openxmlformats.org/officeDocument/2006/relationships/ctrlProp" Target="../ctrlProps/ctrlProp237.xml"/><Relationship Id="rId6" Type="http://schemas.openxmlformats.org/officeDocument/2006/relationships/ctrlProp" Target="../ctrlProps/ctrlProp26.xml"/><Relationship Id="rId238" Type="http://schemas.openxmlformats.org/officeDocument/2006/relationships/ctrlProp" Target="../ctrlProps/ctrlProp258.xml"/><Relationship Id="rId23" Type="http://schemas.openxmlformats.org/officeDocument/2006/relationships/ctrlProp" Target="../ctrlProps/ctrlProp43.xml"/><Relationship Id="rId119" Type="http://schemas.openxmlformats.org/officeDocument/2006/relationships/ctrlProp" Target="../ctrlProps/ctrlProp139.xml"/><Relationship Id="rId44" Type="http://schemas.openxmlformats.org/officeDocument/2006/relationships/ctrlProp" Target="../ctrlProps/ctrlProp64.xml"/><Relationship Id="rId65" Type="http://schemas.openxmlformats.org/officeDocument/2006/relationships/ctrlProp" Target="../ctrlProps/ctrlProp85.xml"/><Relationship Id="rId86" Type="http://schemas.openxmlformats.org/officeDocument/2006/relationships/ctrlProp" Target="../ctrlProps/ctrlProp106.xml"/><Relationship Id="rId130" Type="http://schemas.openxmlformats.org/officeDocument/2006/relationships/ctrlProp" Target="../ctrlProps/ctrlProp150.xml"/><Relationship Id="rId151" Type="http://schemas.openxmlformats.org/officeDocument/2006/relationships/ctrlProp" Target="../ctrlProps/ctrlProp171.xml"/><Relationship Id="rId172" Type="http://schemas.openxmlformats.org/officeDocument/2006/relationships/ctrlProp" Target="../ctrlProps/ctrlProp192.xml"/><Relationship Id="rId193" Type="http://schemas.openxmlformats.org/officeDocument/2006/relationships/ctrlProp" Target="../ctrlProps/ctrlProp213.xml"/><Relationship Id="rId207" Type="http://schemas.openxmlformats.org/officeDocument/2006/relationships/ctrlProp" Target="../ctrlProps/ctrlProp227.xml"/><Relationship Id="rId228" Type="http://schemas.openxmlformats.org/officeDocument/2006/relationships/ctrlProp" Target="../ctrlProps/ctrlProp248.xml"/><Relationship Id="rId13" Type="http://schemas.openxmlformats.org/officeDocument/2006/relationships/ctrlProp" Target="../ctrlProps/ctrlProp33.xml"/><Relationship Id="rId109" Type="http://schemas.openxmlformats.org/officeDocument/2006/relationships/ctrlProp" Target="../ctrlProps/ctrlProp129.xml"/><Relationship Id="rId34" Type="http://schemas.openxmlformats.org/officeDocument/2006/relationships/ctrlProp" Target="../ctrlProps/ctrlProp54.xml"/><Relationship Id="rId55" Type="http://schemas.openxmlformats.org/officeDocument/2006/relationships/ctrlProp" Target="../ctrlProps/ctrlProp75.xml"/><Relationship Id="rId76" Type="http://schemas.openxmlformats.org/officeDocument/2006/relationships/ctrlProp" Target="../ctrlProps/ctrlProp96.xml"/><Relationship Id="rId97" Type="http://schemas.openxmlformats.org/officeDocument/2006/relationships/ctrlProp" Target="../ctrlProps/ctrlProp117.xml"/><Relationship Id="rId120" Type="http://schemas.openxmlformats.org/officeDocument/2006/relationships/ctrlProp" Target="../ctrlProps/ctrlProp140.xml"/><Relationship Id="rId141" Type="http://schemas.openxmlformats.org/officeDocument/2006/relationships/ctrlProp" Target="../ctrlProps/ctrlProp161.xml"/><Relationship Id="rId7" Type="http://schemas.openxmlformats.org/officeDocument/2006/relationships/ctrlProp" Target="../ctrlProps/ctrlProp27.xml"/><Relationship Id="rId162" Type="http://schemas.openxmlformats.org/officeDocument/2006/relationships/ctrlProp" Target="../ctrlProps/ctrlProp182.xml"/><Relationship Id="rId183" Type="http://schemas.openxmlformats.org/officeDocument/2006/relationships/ctrlProp" Target="../ctrlProps/ctrlProp203.xml"/><Relationship Id="rId218" Type="http://schemas.openxmlformats.org/officeDocument/2006/relationships/ctrlProp" Target="../ctrlProps/ctrlProp238.xml"/><Relationship Id="rId239" Type="http://schemas.openxmlformats.org/officeDocument/2006/relationships/ctrlProp" Target="../ctrlProps/ctrlProp259.xml"/><Relationship Id="rId24" Type="http://schemas.openxmlformats.org/officeDocument/2006/relationships/ctrlProp" Target="../ctrlProps/ctrlProp44.xml"/><Relationship Id="rId45" Type="http://schemas.openxmlformats.org/officeDocument/2006/relationships/ctrlProp" Target="../ctrlProps/ctrlProp65.xml"/><Relationship Id="rId66" Type="http://schemas.openxmlformats.org/officeDocument/2006/relationships/ctrlProp" Target="../ctrlProps/ctrlProp86.xml"/><Relationship Id="rId87" Type="http://schemas.openxmlformats.org/officeDocument/2006/relationships/ctrlProp" Target="../ctrlProps/ctrlProp107.xml"/><Relationship Id="rId110" Type="http://schemas.openxmlformats.org/officeDocument/2006/relationships/ctrlProp" Target="../ctrlProps/ctrlProp130.xml"/><Relationship Id="rId131" Type="http://schemas.openxmlformats.org/officeDocument/2006/relationships/ctrlProp" Target="../ctrlProps/ctrlProp151.xml"/><Relationship Id="rId152" Type="http://schemas.openxmlformats.org/officeDocument/2006/relationships/ctrlProp" Target="../ctrlProps/ctrlProp172.xml"/><Relationship Id="rId173" Type="http://schemas.openxmlformats.org/officeDocument/2006/relationships/ctrlProp" Target="../ctrlProps/ctrlProp193.xml"/><Relationship Id="rId194" Type="http://schemas.openxmlformats.org/officeDocument/2006/relationships/ctrlProp" Target="../ctrlProps/ctrlProp214.xml"/><Relationship Id="rId208" Type="http://schemas.openxmlformats.org/officeDocument/2006/relationships/ctrlProp" Target="../ctrlProps/ctrlProp228.xml"/><Relationship Id="rId229" Type="http://schemas.openxmlformats.org/officeDocument/2006/relationships/ctrlProp" Target="../ctrlProps/ctrlProp249.xml"/><Relationship Id="rId14" Type="http://schemas.openxmlformats.org/officeDocument/2006/relationships/ctrlProp" Target="../ctrlProps/ctrlProp34.xml"/><Relationship Id="rId35" Type="http://schemas.openxmlformats.org/officeDocument/2006/relationships/ctrlProp" Target="../ctrlProps/ctrlProp55.xml"/><Relationship Id="rId56" Type="http://schemas.openxmlformats.org/officeDocument/2006/relationships/ctrlProp" Target="../ctrlProps/ctrlProp76.xml"/><Relationship Id="rId77" Type="http://schemas.openxmlformats.org/officeDocument/2006/relationships/ctrlProp" Target="../ctrlProps/ctrlProp97.xml"/><Relationship Id="rId100" Type="http://schemas.openxmlformats.org/officeDocument/2006/relationships/ctrlProp" Target="../ctrlProps/ctrlProp120.xml"/><Relationship Id="rId8" Type="http://schemas.openxmlformats.org/officeDocument/2006/relationships/ctrlProp" Target="../ctrlProps/ctrlProp28.xml"/><Relationship Id="rId98" Type="http://schemas.openxmlformats.org/officeDocument/2006/relationships/ctrlProp" Target="../ctrlProps/ctrlProp118.xml"/><Relationship Id="rId121" Type="http://schemas.openxmlformats.org/officeDocument/2006/relationships/ctrlProp" Target="../ctrlProps/ctrlProp141.xml"/><Relationship Id="rId142" Type="http://schemas.openxmlformats.org/officeDocument/2006/relationships/ctrlProp" Target="../ctrlProps/ctrlProp162.xml"/><Relationship Id="rId163" Type="http://schemas.openxmlformats.org/officeDocument/2006/relationships/ctrlProp" Target="../ctrlProps/ctrlProp183.xml"/><Relationship Id="rId184" Type="http://schemas.openxmlformats.org/officeDocument/2006/relationships/ctrlProp" Target="../ctrlProps/ctrlProp204.xml"/><Relationship Id="rId219" Type="http://schemas.openxmlformats.org/officeDocument/2006/relationships/ctrlProp" Target="../ctrlProps/ctrlProp239.xml"/><Relationship Id="rId230" Type="http://schemas.openxmlformats.org/officeDocument/2006/relationships/ctrlProp" Target="../ctrlProps/ctrlProp250.xml"/><Relationship Id="rId25" Type="http://schemas.openxmlformats.org/officeDocument/2006/relationships/ctrlProp" Target="../ctrlProps/ctrlProp45.xml"/><Relationship Id="rId46" Type="http://schemas.openxmlformats.org/officeDocument/2006/relationships/ctrlProp" Target="../ctrlProps/ctrlProp66.xml"/><Relationship Id="rId67" Type="http://schemas.openxmlformats.org/officeDocument/2006/relationships/ctrlProp" Target="../ctrlProps/ctrlProp87.xml"/><Relationship Id="rId88" Type="http://schemas.openxmlformats.org/officeDocument/2006/relationships/ctrlProp" Target="../ctrlProps/ctrlProp108.xml"/><Relationship Id="rId111" Type="http://schemas.openxmlformats.org/officeDocument/2006/relationships/ctrlProp" Target="../ctrlProps/ctrlProp131.xml"/><Relationship Id="rId132" Type="http://schemas.openxmlformats.org/officeDocument/2006/relationships/ctrlProp" Target="../ctrlProps/ctrlProp152.xml"/><Relationship Id="rId153" Type="http://schemas.openxmlformats.org/officeDocument/2006/relationships/ctrlProp" Target="../ctrlProps/ctrlProp173.xml"/><Relationship Id="rId174" Type="http://schemas.openxmlformats.org/officeDocument/2006/relationships/ctrlProp" Target="../ctrlProps/ctrlProp194.xml"/><Relationship Id="rId195" Type="http://schemas.openxmlformats.org/officeDocument/2006/relationships/ctrlProp" Target="../ctrlProps/ctrlProp215.xml"/><Relationship Id="rId209" Type="http://schemas.openxmlformats.org/officeDocument/2006/relationships/ctrlProp" Target="../ctrlProps/ctrlProp229.xml"/><Relationship Id="rId190" Type="http://schemas.openxmlformats.org/officeDocument/2006/relationships/ctrlProp" Target="../ctrlProps/ctrlProp210.xml"/><Relationship Id="rId204" Type="http://schemas.openxmlformats.org/officeDocument/2006/relationships/ctrlProp" Target="../ctrlProps/ctrlProp224.xml"/><Relationship Id="rId220" Type="http://schemas.openxmlformats.org/officeDocument/2006/relationships/ctrlProp" Target="../ctrlProps/ctrlProp240.xml"/><Relationship Id="rId225" Type="http://schemas.openxmlformats.org/officeDocument/2006/relationships/ctrlProp" Target="../ctrlProps/ctrlProp245.xml"/><Relationship Id="rId15" Type="http://schemas.openxmlformats.org/officeDocument/2006/relationships/ctrlProp" Target="../ctrlProps/ctrlProp35.xml"/><Relationship Id="rId36" Type="http://schemas.openxmlformats.org/officeDocument/2006/relationships/ctrlProp" Target="../ctrlProps/ctrlProp56.xml"/><Relationship Id="rId57" Type="http://schemas.openxmlformats.org/officeDocument/2006/relationships/ctrlProp" Target="../ctrlProps/ctrlProp77.xml"/><Relationship Id="rId106" Type="http://schemas.openxmlformats.org/officeDocument/2006/relationships/ctrlProp" Target="../ctrlProps/ctrlProp126.xml"/><Relationship Id="rId127" Type="http://schemas.openxmlformats.org/officeDocument/2006/relationships/ctrlProp" Target="../ctrlProps/ctrlProp147.xml"/><Relationship Id="rId10" Type="http://schemas.openxmlformats.org/officeDocument/2006/relationships/ctrlProp" Target="../ctrlProps/ctrlProp30.xml"/><Relationship Id="rId31" Type="http://schemas.openxmlformats.org/officeDocument/2006/relationships/ctrlProp" Target="../ctrlProps/ctrlProp51.xml"/><Relationship Id="rId52" Type="http://schemas.openxmlformats.org/officeDocument/2006/relationships/ctrlProp" Target="../ctrlProps/ctrlProp72.xml"/><Relationship Id="rId73" Type="http://schemas.openxmlformats.org/officeDocument/2006/relationships/ctrlProp" Target="../ctrlProps/ctrlProp93.xml"/><Relationship Id="rId78" Type="http://schemas.openxmlformats.org/officeDocument/2006/relationships/ctrlProp" Target="../ctrlProps/ctrlProp98.xml"/><Relationship Id="rId94" Type="http://schemas.openxmlformats.org/officeDocument/2006/relationships/ctrlProp" Target="../ctrlProps/ctrlProp114.xml"/><Relationship Id="rId99" Type="http://schemas.openxmlformats.org/officeDocument/2006/relationships/ctrlProp" Target="../ctrlProps/ctrlProp119.xml"/><Relationship Id="rId101" Type="http://schemas.openxmlformats.org/officeDocument/2006/relationships/ctrlProp" Target="../ctrlProps/ctrlProp121.xml"/><Relationship Id="rId122" Type="http://schemas.openxmlformats.org/officeDocument/2006/relationships/ctrlProp" Target="../ctrlProps/ctrlProp142.xml"/><Relationship Id="rId143" Type="http://schemas.openxmlformats.org/officeDocument/2006/relationships/ctrlProp" Target="../ctrlProps/ctrlProp163.xml"/><Relationship Id="rId148" Type="http://schemas.openxmlformats.org/officeDocument/2006/relationships/ctrlProp" Target="../ctrlProps/ctrlProp168.xml"/><Relationship Id="rId164" Type="http://schemas.openxmlformats.org/officeDocument/2006/relationships/ctrlProp" Target="../ctrlProps/ctrlProp184.xml"/><Relationship Id="rId169" Type="http://schemas.openxmlformats.org/officeDocument/2006/relationships/ctrlProp" Target="../ctrlProps/ctrlProp189.xml"/><Relationship Id="rId185" Type="http://schemas.openxmlformats.org/officeDocument/2006/relationships/ctrlProp" Target="../ctrlProps/ctrlProp205.xml"/><Relationship Id="rId4" Type="http://schemas.openxmlformats.org/officeDocument/2006/relationships/ctrlProp" Target="../ctrlProps/ctrlProp24.xml"/><Relationship Id="rId9" Type="http://schemas.openxmlformats.org/officeDocument/2006/relationships/ctrlProp" Target="../ctrlProps/ctrlProp29.xml"/><Relationship Id="rId180" Type="http://schemas.openxmlformats.org/officeDocument/2006/relationships/ctrlProp" Target="../ctrlProps/ctrlProp200.xml"/><Relationship Id="rId210" Type="http://schemas.openxmlformats.org/officeDocument/2006/relationships/ctrlProp" Target="../ctrlProps/ctrlProp230.xml"/><Relationship Id="rId215" Type="http://schemas.openxmlformats.org/officeDocument/2006/relationships/ctrlProp" Target="../ctrlProps/ctrlProp235.xml"/><Relationship Id="rId236" Type="http://schemas.openxmlformats.org/officeDocument/2006/relationships/ctrlProp" Target="../ctrlProps/ctrlProp256.xml"/><Relationship Id="rId26" Type="http://schemas.openxmlformats.org/officeDocument/2006/relationships/ctrlProp" Target="../ctrlProps/ctrlProp46.xml"/><Relationship Id="rId231" Type="http://schemas.openxmlformats.org/officeDocument/2006/relationships/ctrlProp" Target="../ctrlProps/ctrlProp251.xml"/><Relationship Id="rId47" Type="http://schemas.openxmlformats.org/officeDocument/2006/relationships/ctrlProp" Target="../ctrlProps/ctrlProp67.xml"/><Relationship Id="rId68" Type="http://schemas.openxmlformats.org/officeDocument/2006/relationships/ctrlProp" Target="../ctrlProps/ctrlProp88.xml"/><Relationship Id="rId89" Type="http://schemas.openxmlformats.org/officeDocument/2006/relationships/ctrlProp" Target="../ctrlProps/ctrlProp109.xml"/><Relationship Id="rId112" Type="http://schemas.openxmlformats.org/officeDocument/2006/relationships/ctrlProp" Target="../ctrlProps/ctrlProp132.xml"/><Relationship Id="rId133" Type="http://schemas.openxmlformats.org/officeDocument/2006/relationships/ctrlProp" Target="../ctrlProps/ctrlProp153.xml"/><Relationship Id="rId154" Type="http://schemas.openxmlformats.org/officeDocument/2006/relationships/ctrlProp" Target="../ctrlProps/ctrlProp174.xml"/><Relationship Id="rId175" Type="http://schemas.openxmlformats.org/officeDocument/2006/relationships/ctrlProp" Target="../ctrlProps/ctrlProp195.xml"/><Relationship Id="rId196" Type="http://schemas.openxmlformats.org/officeDocument/2006/relationships/ctrlProp" Target="../ctrlProps/ctrlProp216.xml"/><Relationship Id="rId200" Type="http://schemas.openxmlformats.org/officeDocument/2006/relationships/ctrlProp" Target="../ctrlProps/ctrlProp220.xml"/><Relationship Id="rId16" Type="http://schemas.openxmlformats.org/officeDocument/2006/relationships/ctrlProp" Target="../ctrlProps/ctrlProp36.xml"/><Relationship Id="rId221" Type="http://schemas.openxmlformats.org/officeDocument/2006/relationships/ctrlProp" Target="../ctrlProps/ctrlProp241.xml"/><Relationship Id="rId37" Type="http://schemas.openxmlformats.org/officeDocument/2006/relationships/ctrlProp" Target="../ctrlProps/ctrlProp57.xml"/><Relationship Id="rId58" Type="http://schemas.openxmlformats.org/officeDocument/2006/relationships/ctrlProp" Target="../ctrlProps/ctrlProp78.xml"/><Relationship Id="rId79" Type="http://schemas.openxmlformats.org/officeDocument/2006/relationships/ctrlProp" Target="../ctrlProps/ctrlProp99.xml"/><Relationship Id="rId102" Type="http://schemas.openxmlformats.org/officeDocument/2006/relationships/ctrlProp" Target="../ctrlProps/ctrlProp122.xml"/><Relationship Id="rId123" Type="http://schemas.openxmlformats.org/officeDocument/2006/relationships/ctrlProp" Target="../ctrlProps/ctrlProp143.xml"/><Relationship Id="rId144" Type="http://schemas.openxmlformats.org/officeDocument/2006/relationships/ctrlProp" Target="../ctrlProps/ctrlProp164.xml"/><Relationship Id="rId90" Type="http://schemas.openxmlformats.org/officeDocument/2006/relationships/ctrlProp" Target="../ctrlProps/ctrlProp110.xml"/><Relationship Id="rId165" Type="http://schemas.openxmlformats.org/officeDocument/2006/relationships/ctrlProp" Target="../ctrlProps/ctrlProp185.xml"/><Relationship Id="rId186" Type="http://schemas.openxmlformats.org/officeDocument/2006/relationships/ctrlProp" Target="../ctrlProps/ctrlProp206.xml"/><Relationship Id="rId211" Type="http://schemas.openxmlformats.org/officeDocument/2006/relationships/ctrlProp" Target="../ctrlProps/ctrlProp231.xml"/><Relationship Id="rId232" Type="http://schemas.openxmlformats.org/officeDocument/2006/relationships/ctrlProp" Target="../ctrlProps/ctrlProp252.xml"/><Relationship Id="rId27" Type="http://schemas.openxmlformats.org/officeDocument/2006/relationships/ctrlProp" Target="../ctrlProps/ctrlProp47.xml"/><Relationship Id="rId48" Type="http://schemas.openxmlformats.org/officeDocument/2006/relationships/ctrlProp" Target="../ctrlProps/ctrlProp68.xml"/><Relationship Id="rId69" Type="http://schemas.openxmlformats.org/officeDocument/2006/relationships/ctrlProp" Target="../ctrlProps/ctrlProp89.xml"/><Relationship Id="rId113" Type="http://schemas.openxmlformats.org/officeDocument/2006/relationships/ctrlProp" Target="../ctrlProps/ctrlProp133.xml"/><Relationship Id="rId134" Type="http://schemas.openxmlformats.org/officeDocument/2006/relationships/ctrlProp" Target="../ctrlProps/ctrlProp154.xml"/><Relationship Id="rId80" Type="http://schemas.openxmlformats.org/officeDocument/2006/relationships/ctrlProp" Target="../ctrlProps/ctrlProp100.xml"/><Relationship Id="rId155" Type="http://schemas.openxmlformats.org/officeDocument/2006/relationships/ctrlProp" Target="../ctrlProps/ctrlProp175.xml"/><Relationship Id="rId176" Type="http://schemas.openxmlformats.org/officeDocument/2006/relationships/ctrlProp" Target="../ctrlProps/ctrlProp196.xml"/><Relationship Id="rId197" Type="http://schemas.openxmlformats.org/officeDocument/2006/relationships/ctrlProp" Target="../ctrlProps/ctrlProp217.xml"/><Relationship Id="rId201" Type="http://schemas.openxmlformats.org/officeDocument/2006/relationships/ctrlProp" Target="../ctrlProps/ctrlProp221.xml"/><Relationship Id="rId222" Type="http://schemas.openxmlformats.org/officeDocument/2006/relationships/ctrlProp" Target="../ctrlProps/ctrlProp242.xml"/><Relationship Id="rId17" Type="http://schemas.openxmlformats.org/officeDocument/2006/relationships/ctrlProp" Target="../ctrlProps/ctrlProp37.xml"/><Relationship Id="rId38" Type="http://schemas.openxmlformats.org/officeDocument/2006/relationships/ctrlProp" Target="../ctrlProps/ctrlProp58.xml"/><Relationship Id="rId59" Type="http://schemas.openxmlformats.org/officeDocument/2006/relationships/ctrlProp" Target="../ctrlProps/ctrlProp79.xml"/><Relationship Id="rId103" Type="http://schemas.openxmlformats.org/officeDocument/2006/relationships/ctrlProp" Target="../ctrlProps/ctrlProp123.xml"/><Relationship Id="rId124" Type="http://schemas.openxmlformats.org/officeDocument/2006/relationships/ctrlProp" Target="../ctrlProps/ctrlProp144.xml"/><Relationship Id="rId70" Type="http://schemas.openxmlformats.org/officeDocument/2006/relationships/ctrlProp" Target="../ctrlProps/ctrlProp90.xml"/><Relationship Id="rId91" Type="http://schemas.openxmlformats.org/officeDocument/2006/relationships/ctrlProp" Target="../ctrlProps/ctrlProp111.xml"/><Relationship Id="rId145" Type="http://schemas.openxmlformats.org/officeDocument/2006/relationships/ctrlProp" Target="../ctrlProps/ctrlProp165.xml"/><Relationship Id="rId166" Type="http://schemas.openxmlformats.org/officeDocument/2006/relationships/ctrlProp" Target="../ctrlProps/ctrlProp186.xml"/><Relationship Id="rId187" Type="http://schemas.openxmlformats.org/officeDocument/2006/relationships/ctrlProp" Target="../ctrlProps/ctrlProp207.xml"/><Relationship Id="rId1" Type="http://schemas.openxmlformats.org/officeDocument/2006/relationships/printerSettings" Target="../printerSettings/printerSettings4.bin"/><Relationship Id="rId212" Type="http://schemas.openxmlformats.org/officeDocument/2006/relationships/ctrlProp" Target="../ctrlProps/ctrlProp232.xml"/><Relationship Id="rId233" Type="http://schemas.openxmlformats.org/officeDocument/2006/relationships/ctrlProp" Target="../ctrlProps/ctrlProp253.xml"/><Relationship Id="rId28" Type="http://schemas.openxmlformats.org/officeDocument/2006/relationships/ctrlProp" Target="../ctrlProps/ctrlProp48.xml"/><Relationship Id="rId49" Type="http://schemas.openxmlformats.org/officeDocument/2006/relationships/ctrlProp" Target="../ctrlProps/ctrlProp69.xml"/><Relationship Id="rId114" Type="http://schemas.openxmlformats.org/officeDocument/2006/relationships/ctrlProp" Target="../ctrlProps/ctrlProp134.xml"/><Relationship Id="rId60" Type="http://schemas.openxmlformats.org/officeDocument/2006/relationships/ctrlProp" Target="../ctrlProps/ctrlProp80.xml"/><Relationship Id="rId81" Type="http://schemas.openxmlformats.org/officeDocument/2006/relationships/ctrlProp" Target="../ctrlProps/ctrlProp101.xml"/><Relationship Id="rId135" Type="http://schemas.openxmlformats.org/officeDocument/2006/relationships/ctrlProp" Target="../ctrlProps/ctrlProp155.xml"/><Relationship Id="rId156" Type="http://schemas.openxmlformats.org/officeDocument/2006/relationships/ctrlProp" Target="../ctrlProps/ctrlProp176.xml"/><Relationship Id="rId177" Type="http://schemas.openxmlformats.org/officeDocument/2006/relationships/ctrlProp" Target="../ctrlProps/ctrlProp197.xml"/><Relationship Id="rId198" Type="http://schemas.openxmlformats.org/officeDocument/2006/relationships/ctrlProp" Target="../ctrlProps/ctrlProp218.xml"/><Relationship Id="rId202" Type="http://schemas.openxmlformats.org/officeDocument/2006/relationships/ctrlProp" Target="../ctrlProps/ctrlProp222.xml"/><Relationship Id="rId223" Type="http://schemas.openxmlformats.org/officeDocument/2006/relationships/ctrlProp" Target="../ctrlProps/ctrlProp243.xml"/><Relationship Id="rId18" Type="http://schemas.openxmlformats.org/officeDocument/2006/relationships/ctrlProp" Target="../ctrlProps/ctrlProp38.xml"/><Relationship Id="rId39" Type="http://schemas.openxmlformats.org/officeDocument/2006/relationships/ctrlProp" Target="../ctrlProps/ctrlProp59.xml"/><Relationship Id="rId50" Type="http://schemas.openxmlformats.org/officeDocument/2006/relationships/ctrlProp" Target="../ctrlProps/ctrlProp70.xml"/><Relationship Id="rId104" Type="http://schemas.openxmlformats.org/officeDocument/2006/relationships/ctrlProp" Target="../ctrlProps/ctrlProp124.xml"/><Relationship Id="rId125" Type="http://schemas.openxmlformats.org/officeDocument/2006/relationships/ctrlProp" Target="../ctrlProps/ctrlProp145.xml"/><Relationship Id="rId146" Type="http://schemas.openxmlformats.org/officeDocument/2006/relationships/ctrlProp" Target="../ctrlProps/ctrlProp166.xml"/><Relationship Id="rId167" Type="http://schemas.openxmlformats.org/officeDocument/2006/relationships/ctrlProp" Target="../ctrlProps/ctrlProp187.xml"/><Relationship Id="rId188" Type="http://schemas.openxmlformats.org/officeDocument/2006/relationships/ctrlProp" Target="../ctrlProps/ctrlProp208.xml"/><Relationship Id="rId71" Type="http://schemas.openxmlformats.org/officeDocument/2006/relationships/ctrlProp" Target="../ctrlProps/ctrlProp91.xml"/><Relationship Id="rId92" Type="http://schemas.openxmlformats.org/officeDocument/2006/relationships/ctrlProp" Target="../ctrlProps/ctrlProp112.xml"/><Relationship Id="rId213" Type="http://schemas.openxmlformats.org/officeDocument/2006/relationships/ctrlProp" Target="../ctrlProps/ctrlProp233.xml"/><Relationship Id="rId234" Type="http://schemas.openxmlformats.org/officeDocument/2006/relationships/ctrlProp" Target="../ctrlProps/ctrlProp254.xml"/><Relationship Id="rId2" Type="http://schemas.openxmlformats.org/officeDocument/2006/relationships/drawing" Target="../drawings/drawing3.xml"/><Relationship Id="rId29" Type="http://schemas.openxmlformats.org/officeDocument/2006/relationships/ctrlProp" Target="../ctrlProps/ctrlProp49.xml"/><Relationship Id="rId40" Type="http://schemas.openxmlformats.org/officeDocument/2006/relationships/ctrlProp" Target="../ctrlProps/ctrlProp60.xml"/><Relationship Id="rId115" Type="http://schemas.openxmlformats.org/officeDocument/2006/relationships/ctrlProp" Target="../ctrlProps/ctrlProp135.xml"/><Relationship Id="rId136" Type="http://schemas.openxmlformats.org/officeDocument/2006/relationships/ctrlProp" Target="../ctrlProps/ctrlProp156.xml"/><Relationship Id="rId157" Type="http://schemas.openxmlformats.org/officeDocument/2006/relationships/ctrlProp" Target="../ctrlProps/ctrlProp177.xml"/><Relationship Id="rId178" Type="http://schemas.openxmlformats.org/officeDocument/2006/relationships/ctrlProp" Target="../ctrlProps/ctrlProp198.xml"/><Relationship Id="rId61" Type="http://schemas.openxmlformats.org/officeDocument/2006/relationships/ctrlProp" Target="../ctrlProps/ctrlProp81.xml"/><Relationship Id="rId82" Type="http://schemas.openxmlformats.org/officeDocument/2006/relationships/ctrlProp" Target="../ctrlProps/ctrlProp102.xml"/><Relationship Id="rId199" Type="http://schemas.openxmlformats.org/officeDocument/2006/relationships/ctrlProp" Target="../ctrlProps/ctrlProp219.xml"/><Relationship Id="rId203" Type="http://schemas.openxmlformats.org/officeDocument/2006/relationships/ctrlProp" Target="../ctrlProps/ctrlProp223.xml"/><Relationship Id="rId19" Type="http://schemas.openxmlformats.org/officeDocument/2006/relationships/ctrlProp" Target="../ctrlProps/ctrlProp39.xml"/><Relationship Id="rId224" Type="http://schemas.openxmlformats.org/officeDocument/2006/relationships/ctrlProp" Target="../ctrlProps/ctrlProp244.xml"/><Relationship Id="rId30" Type="http://schemas.openxmlformats.org/officeDocument/2006/relationships/ctrlProp" Target="../ctrlProps/ctrlProp50.xml"/><Relationship Id="rId105" Type="http://schemas.openxmlformats.org/officeDocument/2006/relationships/ctrlProp" Target="../ctrlProps/ctrlProp125.xml"/><Relationship Id="rId126" Type="http://schemas.openxmlformats.org/officeDocument/2006/relationships/ctrlProp" Target="../ctrlProps/ctrlProp146.xml"/><Relationship Id="rId147" Type="http://schemas.openxmlformats.org/officeDocument/2006/relationships/ctrlProp" Target="../ctrlProps/ctrlProp167.xml"/><Relationship Id="rId168" Type="http://schemas.openxmlformats.org/officeDocument/2006/relationships/ctrlProp" Target="../ctrlProps/ctrlProp188.xml"/><Relationship Id="rId51" Type="http://schemas.openxmlformats.org/officeDocument/2006/relationships/ctrlProp" Target="../ctrlProps/ctrlProp71.xml"/><Relationship Id="rId72" Type="http://schemas.openxmlformats.org/officeDocument/2006/relationships/ctrlProp" Target="../ctrlProps/ctrlProp92.xml"/><Relationship Id="rId93" Type="http://schemas.openxmlformats.org/officeDocument/2006/relationships/ctrlProp" Target="../ctrlProps/ctrlProp113.xml"/><Relationship Id="rId189" Type="http://schemas.openxmlformats.org/officeDocument/2006/relationships/ctrlProp" Target="../ctrlProps/ctrlProp209.xml"/><Relationship Id="rId3" Type="http://schemas.openxmlformats.org/officeDocument/2006/relationships/vmlDrawing" Target="../drawings/vmlDrawing2.vml"/><Relationship Id="rId214" Type="http://schemas.openxmlformats.org/officeDocument/2006/relationships/ctrlProp" Target="../ctrlProps/ctrlProp234.xml"/><Relationship Id="rId235" Type="http://schemas.openxmlformats.org/officeDocument/2006/relationships/ctrlProp" Target="../ctrlProps/ctrlProp255.xml"/><Relationship Id="rId116" Type="http://schemas.openxmlformats.org/officeDocument/2006/relationships/ctrlProp" Target="../ctrlProps/ctrlProp136.xml"/><Relationship Id="rId137" Type="http://schemas.openxmlformats.org/officeDocument/2006/relationships/ctrlProp" Target="../ctrlProps/ctrlProp157.xml"/><Relationship Id="rId158" Type="http://schemas.openxmlformats.org/officeDocument/2006/relationships/ctrlProp" Target="../ctrlProps/ctrlProp178.xml"/><Relationship Id="rId20" Type="http://schemas.openxmlformats.org/officeDocument/2006/relationships/ctrlProp" Target="../ctrlProps/ctrlProp40.xml"/><Relationship Id="rId41" Type="http://schemas.openxmlformats.org/officeDocument/2006/relationships/ctrlProp" Target="../ctrlProps/ctrlProp61.xml"/><Relationship Id="rId62" Type="http://schemas.openxmlformats.org/officeDocument/2006/relationships/ctrlProp" Target="../ctrlProps/ctrlProp82.xml"/><Relationship Id="rId83" Type="http://schemas.openxmlformats.org/officeDocument/2006/relationships/ctrlProp" Target="../ctrlProps/ctrlProp103.xml"/><Relationship Id="rId179" Type="http://schemas.openxmlformats.org/officeDocument/2006/relationships/ctrlProp" Target="../ctrlProps/ctrlProp199.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73.xml"/><Relationship Id="rId21" Type="http://schemas.openxmlformats.org/officeDocument/2006/relationships/ctrlProp" Target="../ctrlProps/ctrlProp277.xml"/><Relationship Id="rId42" Type="http://schemas.openxmlformats.org/officeDocument/2006/relationships/ctrlProp" Target="../ctrlProps/ctrlProp298.xml"/><Relationship Id="rId63" Type="http://schemas.openxmlformats.org/officeDocument/2006/relationships/ctrlProp" Target="../ctrlProps/ctrlProp319.xml"/><Relationship Id="rId84" Type="http://schemas.openxmlformats.org/officeDocument/2006/relationships/ctrlProp" Target="../ctrlProps/ctrlProp340.xml"/><Relationship Id="rId138" Type="http://schemas.openxmlformats.org/officeDocument/2006/relationships/ctrlProp" Target="../ctrlProps/ctrlProp394.xml"/><Relationship Id="rId159" Type="http://schemas.openxmlformats.org/officeDocument/2006/relationships/ctrlProp" Target="../ctrlProps/ctrlProp415.xml"/><Relationship Id="rId170" Type="http://schemas.openxmlformats.org/officeDocument/2006/relationships/ctrlProp" Target="../ctrlProps/ctrlProp426.xml"/><Relationship Id="rId191" Type="http://schemas.openxmlformats.org/officeDocument/2006/relationships/ctrlProp" Target="../ctrlProps/ctrlProp447.xml"/><Relationship Id="rId107" Type="http://schemas.openxmlformats.org/officeDocument/2006/relationships/ctrlProp" Target="../ctrlProps/ctrlProp363.xml"/><Relationship Id="rId11" Type="http://schemas.openxmlformats.org/officeDocument/2006/relationships/ctrlProp" Target="../ctrlProps/ctrlProp267.xml"/><Relationship Id="rId32" Type="http://schemas.openxmlformats.org/officeDocument/2006/relationships/ctrlProp" Target="../ctrlProps/ctrlProp288.xml"/><Relationship Id="rId53" Type="http://schemas.openxmlformats.org/officeDocument/2006/relationships/ctrlProp" Target="../ctrlProps/ctrlProp309.xml"/><Relationship Id="rId74" Type="http://schemas.openxmlformats.org/officeDocument/2006/relationships/ctrlProp" Target="../ctrlProps/ctrlProp330.xml"/><Relationship Id="rId128" Type="http://schemas.openxmlformats.org/officeDocument/2006/relationships/ctrlProp" Target="../ctrlProps/ctrlProp384.xml"/><Relationship Id="rId149" Type="http://schemas.openxmlformats.org/officeDocument/2006/relationships/ctrlProp" Target="../ctrlProps/ctrlProp405.xml"/><Relationship Id="rId5" Type="http://schemas.openxmlformats.org/officeDocument/2006/relationships/ctrlProp" Target="../ctrlProps/ctrlProp261.xml"/><Relationship Id="rId95" Type="http://schemas.openxmlformats.org/officeDocument/2006/relationships/ctrlProp" Target="../ctrlProps/ctrlProp351.xml"/><Relationship Id="rId160" Type="http://schemas.openxmlformats.org/officeDocument/2006/relationships/ctrlProp" Target="../ctrlProps/ctrlProp416.xml"/><Relationship Id="rId181" Type="http://schemas.openxmlformats.org/officeDocument/2006/relationships/ctrlProp" Target="../ctrlProps/ctrlProp437.xml"/><Relationship Id="rId22" Type="http://schemas.openxmlformats.org/officeDocument/2006/relationships/ctrlProp" Target="../ctrlProps/ctrlProp278.xml"/><Relationship Id="rId43" Type="http://schemas.openxmlformats.org/officeDocument/2006/relationships/ctrlProp" Target="../ctrlProps/ctrlProp299.xml"/><Relationship Id="rId64" Type="http://schemas.openxmlformats.org/officeDocument/2006/relationships/ctrlProp" Target="../ctrlProps/ctrlProp320.xml"/><Relationship Id="rId118" Type="http://schemas.openxmlformats.org/officeDocument/2006/relationships/ctrlProp" Target="../ctrlProps/ctrlProp374.xml"/><Relationship Id="rId139" Type="http://schemas.openxmlformats.org/officeDocument/2006/relationships/ctrlProp" Target="../ctrlProps/ctrlProp395.xml"/><Relationship Id="rId85" Type="http://schemas.openxmlformats.org/officeDocument/2006/relationships/ctrlProp" Target="../ctrlProps/ctrlProp341.xml"/><Relationship Id="rId150" Type="http://schemas.openxmlformats.org/officeDocument/2006/relationships/ctrlProp" Target="../ctrlProps/ctrlProp406.xml"/><Relationship Id="rId171" Type="http://schemas.openxmlformats.org/officeDocument/2006/relationships/ctrlProp" Target="../ctrlProps/ctrlProp427.xml"/><Relationship Id="rId192" Type="http://schemas.openxmlformats.org/officeDocument/2006/relationships/ctrlProp" Target="../ctrlProps/ctrlProp448.xml"/><Relationship Id="rId12" Type="http://schemas.openxmlformats.org/officeDocument/2006/relationships/ctrlProp" Target="../ctrlProps/ctrlProp268.xml"/><Relationship Id="rId33" Type="http://schemas.openxmlformats.org/officeDocument/2006/relationships/ctrlProp" Target="../ctrlProps/ctrlProp289.xml"/><Relationship Id="rId108" Type="http://schemas.openxmlformats.org/officeDocument/2006/relationships/ctrlProp" Target="../ctrlProps/ctrlProp364.xml"/><Relationship Id="rId129" Type="http://schemas.openxmlformats.org/officeDocument/2006/relationships/ctrlProp" Target="../ctrlProps/ctrlProp385.xml"/><Relationship Id="rId54" Type="http://schemas.openxmlformats.org/officeDocument/2006/relationships/ctrlProp" Target="../ctrlProps/ctrlProp310.xml"/><Relationship Id="rId75" Type="http://schemas.openxmlformats.org/officeDocument/2006/relationships/ctrlProp" Target="../ctrlProps/ctrlProp331.xml"/><Relationship Id="rId96" Type="http://schemas.openxmlformats.org/officeDocument/2006/relationships/ctrlProp" Target="../ctrlProps/ctrlProp352.xml"/><Relationship Id="rId140" Type="http://schemas.openxmlformats.org/officeDocument/2006/relationships/ctrlProp" Target="../ctrlProps/ctrlProp396.xml"/><Relationship Id="rId161" Type="http://schemas.openxmlformats.org/officeDocument/2006/relationships/ctrlProp" Target="../ctrlProps/ctrlProp417.xml"/><Relationship Id="rId182" Type="http://schemas.openxmlformats.org/officeDocument/2006/relationships/ctrlProp" Target="../ctrlProps/ctrlProp438.xml"/><Relationship Id="rId6" Type="http://schemas.openxmlformats.org/officeDocument/2006/relationships/ctrlProp" Target="../ctrlProps/ctrlProp262.xml"/><Relationship Id="rId23" Type="http://schemas.openxmlformats.org/officeDocument/2006/relationships/ctrlProp" Target="../ctrlProps/ctrlProp279.xml"/><Relationship Id="rId119" Type="http://schemas.openxmlformats.org/officeDocument/2006/relationships/ctrlProp" Target="../ctrlProps/ctrlProp375.xml"/><Relationship Id="rId44" Type="http://schemas.openxmlformats.org/officeDocument/2006/relationships/ctrlProp" Target="../ctrlProps/ctrlProp300.xml"/><Relationship Id="rId65" Type="http://schemas.openxmlformats.org/officeDocument/2006/relationships/ctrlProp" Target="../ctrlProps/ctrlProp321.xml"/><Relationship Id="rId86" Type="http://schemas.openxmlformats.org/officeDocument/2006/relationships/ctrlProp" Target="../ctrlProps/ctrlProp342.xml"/><Relationship Id="rId130" Type="http://schemas.openxmlformats.org/officeDocument/2006/relationships/ctrlProp" Target="../ctrlProps/ctrlProp386.xml"/><Relationship Id="rId151" Type="http://schemas.openxmlformats.org/officeDocument/2006/relationships/ctrlProp" Target="../ctrlProps/ctrlProp407.xml"/><Relationship Id="rId172" Type="http://schemas.openxmlformats.org/officeDocument/2006/relationships/ctrlProp" Target="../ctrlProps/ctrlProp428.xml"/><Relationship Id="rId193" Type="http://schemas.openxmlformats.org/officeDocument/2006/relationships/ctrlProp" Target="../ctrlProps/ctrlProp449.xml"/><Relationship Id="rId13" Type="http://schemas.openxmlformats.org/officeDocument/2006/relationships/ctrlProp" Target="../ctrlProps/ctrlProp269.xml"/><Relationship Id="rId109" Type="http://schemas.openxmlformats.org/officeDocument/2006/relationships/ctrlProp" Target="../ctrlProps/ctrlProp365.xml"/><Relationship Id="rId34" Type="http://schemas.openxmlformats.org/officeDocument/2006/relationships/ctrlProp" Target="../ctrlProps/ctrlProp290.xml"/><Relationship Id="rId50" Type="http://schemas.openxmlformats.org/officeDocument/2006/relationships/ctrlProp" Target="../ctrlProps/ctrlProp306.xml"/><Relationship Id="rId55" Type="http://schemas.openxmlformats.org/officeDocument/2006/relationships/ctrlProp" Target="../ctrlProps/ctrlProp311.xml"/><Relationship Id="rId76" Type="http://schemas.openxmlformats.org/officeDocument/2006/relationships/ctrlProp" Target="../ctrlProps/ctrlProp332.xml"/><Relationship Id="rId97" Type="http://schemas.openxmlformats.org/officeDocument/2006/relationships/ctrlProp" Target="../ctrlProps/ctrlProp353.xml"/><Relationship Id="rId104" Type="http://schemas.openxmlformats.org/officeDocument/2006/relationships/ctrlProp" Target="../ctrlProps/ctrlProp360.xml"/><Relationship Id="rId120" Type="http://schemas.openxmlformats.org/officeDocument/2006/relationships/ctrlProp" Target="../ctrlProps/ctrlProp376.xml"/><Relationship Id="rId125" Type="http://schemas.openxmlformats.org/officeDocument/2006/relationships/ctrlProp" Target="../ctrlProps/ctrlProp381.xml"/><Relationship Id="rId141" Type="http://schemas.openxmlformats.org/officeDocument/2006/relationships/ctrlProp" Target="../ctrlProps/ctrlProp397.xml"/><Relationship Id="rId146" Type="http://schemas.openxmlformats.org/officeDocument/2006/relationships/ctrlProp" Target="../ctrlProps/ctrlProp402.xml"/><Relationship Id="rId167" Type="http://schemas.openxmlformats.org/officeDocument/2006/relationships/ctrlProp" Target="../ctrlProps/ctrlProp423.xml"/><Relationship Id="rId188" Type="http://schemas.openxmlformats.org/officeDocument/2006/relationships/ctrlProp" Target="../ctrlProps/ctrlProp444.xml"/><Relationship Id="rId7" Type="http://schemas.openxmlformats.org/officeDocument/2006/relationships/ctrlProp" Target="../ctrlProps/ctrlProp263.xml"/><Relationship Id="rId71" Type="http://schemas.openxmlformats.org/officeDocument/2006/relationships/ctrlProp" Target="../ctrlProps/ctrlProp327.xml"/><Relationship Id="rId92" Type="http://schemas.openxmlformats.org/officeDocument/2006/relationships/ctrlProp" Target="../ctrlProps/ctrlProp348.xml"/><Relationship Id="rId162" Type="http://schemas.openxmlformats.org/officeDocument/2006/relationships/ctrlProp" Target="../ctrlProps/ctrlProp418.xml"/><Relationship Id="rId183" Type="http://schemas.openxmlformats.org/officeDocument/2006/relationships/ctrlProp" Target="../ctrlProps/ctrlProp439.xml"/><Relationship Id="rId2" Type="http://schemas.openxmlformats.org/officeDocument/2006/relationships/drawing" Target="../drawings/drawing4.xml"/><Relationship Id="rId29" Type="http://schemas.openxmlformats.org/officeDocument/2006/relationships/ctrlProp" Target="../ctrlProps/ctrlProp285.xml"/><Relationship Id="rId24" Type="http://schemas.openxmlformats.org/officeDocument/2006/relationships/ctrlProp" Target="../ctrlProps/ctrlProp280.xml"/><Relationship Id="rId40" Type="http://schemas.openxmlformats.org/officeDocument/2006/relationships/ctrlProp" Target="../ctrlProps/ctrlProp296.xml"/><Relationship Id="rId45" Type="http://schemas.openxmlformats.org/officeDocument/2006/relationships/ctrlProp" Target="../ctrlProps/ctrlProp301.xml"/><Relationship Id="rId66" Type="http://schemas.openxmlformats.org/officeDocument/2006/relationships/ctrlProp" Target="../ctrlProps/ctrlProp322.xml"/><Relationship Id="rId87" Type="http://schemas.openxmlformats.org/officeDocument/2006/relationships/ctrlProp" Target="../ctrlProps/ctrlProp343.xml"/><Relationship Id="rId110" Type="http://schemas.openxmlformats.org/officeDocument/2006/relationships/ctrlProp" Target="../ctrlProps/ctrlProp366.xml"/><Relationship Id="rId115" Type="http://schemas.openxmlformats.org/officeDocument/2006/relationships/ctrlProp" Target="../ctrlProps/ctrlProp371.xml"/><Relationship Id="rId131" Type="http://schemas.openxmlformats.org/officeDocument/2006/relationships/ctrlProp" Target="../ctrlProps/ctrlProp387.xml"/><Relationship Id="rId136" Type="http://schemas.openxmlformats.org/officeDocument/2006/relationships/ctrlProp" Target="../ctrlProps/ctrlProp392.xml"/><Relationship Id="rId157" Type="http://schemas.openxmlformats.org/officeDocument/2006/relationships/ctrlProp" Target="../ctrlProps/ctrlProp413.xml"/><Relationship Id="rId178" Type="http://schemas.openxmlformats.org/officeDocument/2006/relationships/ctrlProp" Target="../ctrlProps/ctrlProp434.xml"/><Relationship Id="rId61" Type="http://schemas.openxmlformats.org/officeDocument/2006/relationships/ctrlProp" Target="../ctrlProps/ctrlProp317.xml"/><Relationship Id="rId82" Type="http://schemas.openxmlformats.org/officeDocument/2006/relationships/ctrlProp" Target="../ctrlProps/ctrlProp338.xml"/><Relationship Id="rId152" Type="http://schemas.openxmlformats.org/officeDocument/2006/relationships/ctrlProp" Target="../ctrlProps/ctrlProp408.xml"/><Relationship Id="rId173" Type="http://schemas.openxmlformats.org/officeDocument/2006/relationships/ctrlProp" Target="../ctrlProps/ctrlProp429.xml"/><Relationship Id="rId194" Type="http://schemas.openxmlformats.org/officeDocument/2006/relationships/ctrlProp" Target="../ctrlProps/ctrlProp450.xml"/><Relationship Id="rId19" Type="http://schemas.openxmlformats.org/officeDocument/2006/relationships/ctrlProp" Target="../ctrlProps/ctrlProp275.xml"/><Relationship Id="rId14" Type="http://schemas.openxmlformats.org/officeDocument/2006/relationships/ctrlProp" Target="../ctrlProps/ctrlProp270.xml"/><Relationship Id="rId30" Type="http://schemas.openxmlformats.org/officeDocument/2006/relationships/ctrlProp" Target="../ctrlProps/ctrlProp286.xml"/><Relationship Id="rId35" Type="http://schemas.openxmlformats.org/officeDocument/2006/relationships/ctrlProp" Target="../ctrlProps/ctrlProp291.xml"/><Relationship Id="rId56" Type="http://schemas.openxmlformats.org/officeDocument/2006/relationships/ctrlProp" Target="../ctrlProps/ctrlProp312.xml"/><Relationship Id="rId77" Type="http://schemas.openxmlformats.org/officeDocument/2006/relationships/ctrlProp" Target="../ctrlProps/ctrlProp333.xml"/><Relationship Id="rId100" Type="http://schemas.openxmlformats.org/officeDocument/2006/relationships/ctrlProp" Target="../ctrlProps/ctrlProp356.xml"/><Relationship Id="rId105" Type="http://schemas.openxmlformats.org/officeDocument/2006/relationships/ctrlProp" Target="../ctrlProps/ctrlProp361.xml"/><Relationship Id="rId126" Type="http://schemas.openxmlformats.org/officeDocument/2006/relationships/ctrlProp" Target="../ctrlProps/ctrlProp382.xml"/><Relationship Id="rId147" Type="http://schemas.openxmlformats.org/officeDocument/2006/relationships/ctrlProp" Target="../ctrlProps/ctrlProp403.xml"/><Relationship Id="rId168" Type="http://schemas.openxmlformats.org/officeDocument/2006/relationships/ctrlProp" Target="../ctrlProps/ctrlProp424.xml"/><Relationship Id="rId8" Type="http://schemas.openxmlformats.org/officeDocument/2006/relationships/ctrlProp" Target="../ctrlProps/ctrlProp264.xml"/><Relationship Id="rId51" Type="http://schemas.openxmlformats.org/officeDocument/2006/relationships/ctrlProp" Target="../ctrlProps/ctrlProp307.xml"/><Relationship Id="rId72" Type="http://schemas.openxmlformats.org/officeDocument/2006/relationships/ctrlProp" Target="../ctrlProps/ctrlProp328.xml"/><Relationship Id="rId93" Type="http://schemas.openxmlformats.org/officeDocument/2006/relationships/ctrlProp" Target="../ctrlProps/ctrlProp349.xml"/><Relationship Id="rId98" Type="http://schemas.openxmlformats.org/officeDocument/2006/relationships/ctrlProp" Target="../ctrlProps/ctrlProp354.xml"/><Relationship Id="rId121" Type="http://schemas.openxmlformats.org/officeDocument/2006/relationships/ctrlProp" Target="../ctrlProps/ctrlProp377.xml"/><Relationship Id="rId142" Type="http://schemas.openxmlformats.org/officeDocument/2006/relationships/ctrlProp" Target="../ctrlProps/ctrlProp398.xml"/><Relationship Id="rId163" Type="http://schemas.openxmlformats.org/officeDocument/2006/relationships/ctrlProp" Target="../ctrlProps/ctrlProp419.xml"/><Relationship Id="rId184" Type="http://schemas.openxmlformats.org/officeDocument/2006/relationships/ctrlProp" Target="../ctrlProps/ctrlProp440.xml"/><Relationship Id="rId189" Type="http://schemas.openxmlformats.org/officeDocument/2006/relationships/ctrlProp" Target="../ctrlProps/ctrlProp445.xml"/><Relationship Id="rId3" Type="http://schemas.openxmlformats.org/officeDocument/2006/relationships/vmlDrawing" Target="../drawings/vmlDrawing3.vml"/><Relationship Id="rId25" Type="http://schemas.openxmlformats.org/officeDocument/2006/relationships/ctrlProp" Target="../ctrlProps/ctrlProp281.xml"/><Relationship Id="rId46" Type="http://schemas.openxmlformats.org/officeDocument/2006/relationships/ctrlProp" Target="../ctrlProps/ctrlProp302.xml"/><Relationship Id="rId67" Type="http://schemas.openxmlformats.org/officeDocument/2006/relationships/ctrlProp" Target="../ctrlProps/ctrlProp323.xml"/><Relationship Id="rId116" Type="http://schemas.openxmlformats.org/officeDocument/2006/relationships/ctrlProp" Target="../ctrlProps/ctrlProp372.xml"/><Relationship Id="rId137" Type="http://schemas.openxmlformats.org/officeDocument/2006/relationships/ctrlProp" Target="../ctrlProps/ctrlProp393.xml"/><Relationship Id="rId158" Type="http://schemas.openxmlformats.org/officeDocument/2006/relationships/ctrlProp" Target="../ctrlProps/ctrlProp414.xml"/><Relationship Id="rId20" Type="http://schemas.openxmlformats.org/officeDocument/2006/relationships/ctrlProp" Target="../ctrlProps/ctrlProp276.xml"/><Relationship Id="rId41" Type="http://schemas.openxmlformats.org/officeDocument/2006/relationships/ctrlProp" Target="../ctrlProps/ctrlProp297.xml"/><Relationship Id="rId62" Type="http://schemas.openxmlformats.org/officeDocument/2006/relationships/ctrlProp" Target="../ctrlProps/ctrlProp318.xml"/><Relationship Id="rId83" Type="http://schemas.openxmlformats.org/officeDocument/2006/relationships/ctrlProp" Target="../ctrlProps/ctrlProp339.xml"/><Relationship Id="rId88" Type="http://schemas.openxmlformats.org/officeDocument/2006/relationships/ctrlProp" Target="../ctrlProps/ctrlProp344.xml"/><Relationship Id="rId111" Type="http://schemas.openxmlformats.org/officeDocument/2006/relationships/ctrlProp" Target="../ctrlProps/ctrlProp367.xml"/><Relationship Id="rId132" Type="http://schemas.openxmlformats.org/officeDocument/2006/relationships/ctrlProp" Target="../ctrlProps/ctrlProp388.xml"/><Relationship Id="rId153" Type="http://schemas.openxmlformats.org/officeDocument/2006/relationships/ctrlProp" Target="../ctrlProps/ctrlProp409.xml"/><Relationship Id="rId174" Type="http://schemas.openxmlformats.org/officeDocument/2006/relationships/ctrlProp" Target="../ctrlProps/ctrlProp430.xml"/><Relationship Id="rId179" Type="http://schemas.openxmlformats.org/officeDocument/2006/relationships/ctrlProp" Target="../ctrlProps/ctrlProp435.xml"/><Relationship Id="rId195" Type="http://schemas.openxmlformats.org/officeDocument/2006/relationships/ctrlProp" Target="../ctrlProps/ctrlProp451.xml"/><Relationship Id="rId190" Type="http://schemas.openxmlformats.org/officeDocument/2006/relationships/ctrlProp" Target="../ctrlProps/ctrlProp446.xml"/><Relationship Id="rId15" Type="http://schemas.openxmlformats.org/officeDocument/2006/relationships/ctrlProp" Target="../ctrlProps/ctrlProp271.xml"/><Relationship Id="rId36" Type="http://schemas.openxmlformats.org/officeDocument/2006/relationships/ctrlProp" Target="../ctrlProps/ctrlProp292.xml"/><Relationship Id="rId57" Type="http://schemas.openxmlformats.org/officeDocument/2006/relationships/ctrlProp" Target="../ctrlProps/ctrlProp313.xml"/><Relationship Id="rId106" Type="http://schemas.openxmlformats.org/officeDocument/2006/relationships/ctrlProp" Target="../ctrlProps/ctrlProp362.xml"/><Relationship Id="rId127" Type="http://schemas.openxmlformats.org/officeDocument/2006/relationships/ctrlProp" Target="../ctrlProps/ctrlProp383.xml"/><Relationship Id="rId10" Type="http://schemas.openxmlformats.org/officeDocument/2006/relationships/ctrlProp" Target="../ctrlProps/ctrlProp266.xml"/><Relationship Id="rId31" Type="http://schemas.openxmlformats.org/officeDocument/2006/relationships/ctrlProp" Target="../ctrlProps/ctrlProp287.xml"/><Relationship Id="rId52" Type="http://schemas.openxmlformats.org/officeDocument/2006/relationships/ctrlProp" Target="../ctrlProps/ctrlProp308.xml"/><Relationship Id="rId73" Type="http://schemas.openxmlformats.org/officeDocument/2006/relationships/ctrlProp" Target="../ctrlProps/ctrlProp329.xml"/><Relationship Id="rId78" Type="http://schemas.openxmlformats.org/officeDocument/2006/relationships/ctrlProp" Target="../ctrlProps/ctrlProp334.xml"/><Relationship Id="rId94" Type="http://schemas.openxmlformats.org/officeDocument/2006/relationships/ctrlProp" Target="../ctrlProps/ctrlProp350.xml"/><Relationship Id="rId99" Type="http://schemas.openxmlformats.org/officeDocument/2006/relationships/ctrlProp" Target="../ctrlProps/ctrlProp355.xml"/><Relationship Id="rId101" Type="http://schemas.openxmlformats.org/officeDocument/2006/relationships/ctrlProp" Target="../ctrlProps/ctrlProp357.xml"/><Relationship Id="rId122" Type="http://schemas.openxmlformats.org/officeDocument/2006/relationships/ctrlProp" Target="../ctrlProps/ctrlProp378.xml"/><Relationship Id="rId143" Type="http://schemas.openxmlformats.org/officeDocument/2006/relationships/ctrlProp" Target="../ctrlProps/ctrlProp399.xml"/><Relationship Id="rId148" Type="http://schemas.openxmlformats.org/officeDocument/2006/relationships/ctrlProp" Target="../ctrlProps/ctrlProp404.xml"/><Relationship Id="rId164" Type="http://schemas.openxmlformats.org/officeDocument/2006/relationships/ctrlProp" Target="../ctrlProps/ctrlProp420.xml"/><Relationship Id="rId169" Type="http://schemas.openxmlformats.org/officeDocument/2006/relationships/ctrlProp" Target="../ctrlProps/ctrlProp425.xml"/><Relationship Id="rId185" Type="http://schemas.openxmlformats.org/officeDocument/2006/relationships/ctrlProp" Target="../ctrlProps/ctrlProp441.xml"/><Relationship Id="rId4" Type="http://schemas.openxmlformats.org/officeDocument/2006/relationships/ctrlProp" Target="../ctrlProps/ctrlProp260.xml"/><Relationship Id="rId9" Type="http://schemas.openxmlformats.org/officeDocument/2006/relationships/ctrlProp" Target="../ctrlProps/ctrlProp265.xml"/><Relationship Id="rId180" Type="http://schemas.openxmlformats.org/officeDocument/2006/relationships/ctrlProp" Target="../ctrlProps/ctrlProp436.xml"/><Relationship Id="rId26" Type="http://schemas.openxmlformats.org/officeDocument/2006/relationships/ctrlProp" Target="../ctrlProps/ctrlProp282.xml"/><Relationship Id="rId47" Type="http://schemas.openxmlformats.org/officeDocument/2006/relationships/ctrlProp" Target="../ctrlProps/ctrlProp303.xml"/><Relationship Id="rId68" Type="http://schemas.openxmlformats.org/officeDocument/2006/relationships/ctrlProp" Target="../ctrlProps/ctrlProp324.xml"/><Relationship Id="rId89" Type="http://schemas.openxmlformats.org/officeDocument/2006/relationships/ctrlProp" Target="../ctrlProps/ctrlProp345.xml"/><Relationship Id="rId112" Type="http://schemas.openxmlformats.org/officeDocument/2006/relationships/ctrlProp" Target="../ctrlProps/ctrlProp368.xml"/><Relationship Id="rId133" Type="http://schemas.openxmlformats.org/officeDocument/2006/relationships/ctrlProp" Target="../ctrlProps/ctrlProp389.xml"/><Relationship Id="rId154" Type="http://schemas.openxmlformats.org/officeDocument/2006/relationships/ctrlProp" Target="../ctrlProps/ctrlProp410.xml"/><Relationship Id="rId175" Type="http://schemas.openxmlformats.org/officeDocument/2006/relationships/ctrlProp" Target="../ctrlProps/ctrlProp431.xml"/><Relationship Id="rId16" Type="http://schemas.openxmlformats.org/officeDocument/2006/relationships/ctrlProp" Target="../ctrlProps/ctrlProp272.xml"/><Relationship Id="rId37" Type="http://schemas.openxmlformats.org/officeDocument/2006/relationships/ctrlProp" Target="../ctrlProps/ctrlProp293.xml"/><Relationship Id="rId58" Type="http://schemas.openxmlformats.org/officeDocument/2006/relationships/ctrlProp" Target="../ctrlProps/ctrlProp314.xml"/><Relationship Id="rId79" Type="http://schemas.openxmlformats.org/officeDocument/2006/relationships/ctrlProp" Target="../ctrlProps/ctrlProp335.xml"/><Relationship Id="rId102" Type="http://schemas.openxmlformats.org/officeDocument/2006/relationships/ctrlProp" Target="../ctrlProps/ctrlProp358.xml"/><Relationship Id="rId123" Type="http://schemas.openxmlformats.org/officeDocument/2006/relationships/ctrlProp" Target="../ctrlProps/ctrlProp379.xml"/><Relationship Id="rId144" Type="http://schemas.openxmlformats.org/officeDocument/2006/relationships/ctrlProp" Target="../ctrlProps/ctrlProp400.xml"/><Relationship Id="rId90" Type="http://schemas.openxmlformats.org/officeDocument/2006/relationships/ctrlProp" Target="../ctrlProps/ctrlProp346.xml"/><Relationship Id="rId165" Type="http://schemas.openxmlformats.org/officeDocument/2006/relationships/ctrlProp" Target="../ctrlProps/ctrlProp421.xml"/><Relationship Id="rId186" Type="http://schemas.openxmlformats.org/officeDocument/2006/relationships/ctrlProp" Target="../ctrlProps/ctrlProp442.xml"/><Relationship Id="rId27" Type="http://schemas.openxmlformats.org/officeDocument/2006/relationships/ctrlProp" Target="../ctrlProps/ctrlProp283.xml"/><Relationship Id="rId48" Type="http://schemas.openxmlformats.org/officeDocument/2006/relationships/ctrlProp" Target="../ctrlProps/ctrlProp304.xml"/><Relationship Id="rId69" Type="http://schemas.openxmlformats.org/officeDocument/2006/relationships/ctrlProp" Target="../ctrlProps/ctrlProp325.xml"/><Relationship Id="rId113" Type="http://schemas.openxmlformats.org/officeDocument/2006/relationships/ctrlProp" Target="../ctrlProps/ctrlProp369.xml"/><Relationship Id="rId134" Type="http://schemas.openxmlformats.org/officeDocument/2006/relationships/ctrlProp" Target="../ctrlProps/ctrlProp390.xml"/><Relationship Id="rId80" Type="http://schemas.openxmlformats.org/officeDocument/2006/relationships/ctrlProp" Target="../ctrlProps/ctrlProp336.xml"/><Relationship Id="rId155" Type="http://schemas.openxmlformats.org/officeDocument/2006/relationships/ctrlProp" Target="../ctrlProps/ctrlProp411.xml"/><Relationship Id="rId176" Type="http://schemas.openxmlformats.org/officeDocument/2006/relationships/ctrlProp" Target="../ctrlProps/ctrlProp432.xml"/><Relationship Id="rId17" Type="http://schemas.openxmlformats.org/officeDocument/2006/relationships/ctrlProp" Target="../ctrlProps/ctrlProp273.xml"/><Relationship Id="rId38" Type="http://schemas.openxmlformats.org/officeDocument/2006/relationships/ctrlProp" Target="../ctrlProps/ctrlProp294.xml"/><Relationship Id="rId59" Type="http://schemas.openxmlformats.org/officeDocument/2006/relationships/ctrlProp" Target="../ctrlProps/ctrlProp315.xml"/><Relationship Id="rId103" Type="http://schemas.openxmlformats.org/officeDocument/2006/relationships/ctrlProp" Target="../ctrlProps/ctrlProp359.xml"/><Relationship Id="rId124" Type="http://schemas.openxmlformats.org/officeDocument/2006/relationships/ctrlProp" Target="../ctrlProps/ctrlProp380.xml"/><Relationship Id="rId70" Type="http://schemas.openxmlformats.org/officeDocument/2006/relationships/ctrlProp" Target="../ctrlProps/ctrlProp326.xml"/><Relationship Id="rId91" Type="http://schemas.openxmlformats.org/officeDocument/2006/relationships/ctrlProp" Target="../ctrlProps/ctrlProp347.xml"/><Relationship Id="rId145" Type="http://schemas.openxmlformats.org/officeDocument/2006/relationships/ctrlProp" Target="../ctrlProps/ctrlProp401.xml"/><Relationship Id="rId166" Type="http://schemas.openxmlformats.org/officeDocument/2006/relationships/ctrlProp" Target="../ctrlProps/ctrlProp422.xml"/><Relationship Id="rId187" Type="http://schemas.openxmlformats.org/officeDocument/2006/relationships/ctrlProp" Target="../ctrlProps/ctrlProp443.xml"/><Relationship Id="rId1" Type="http://schemas.openxmlformats.org/officeDocument/2006/relationships/printerSettings" Target="../printerSettings/printerSettings5.bin"/><Relationship Id="rId28" Type="http://schemas.openxmlformats.org/officeDocument/2006/relationships/ctrlProp" Target="../ctrlProps/ctrlProp284.xml"/><Relationship Id="rId49" Type="http://schemas.openxmlformats.org/officeDocument/2006/relationships/ctrlProp" Target="../ctrlProps/ctrlProp305.xml"/><Relationship Id="rId114" Type="http://schemas.openxmlformats.org/officeDocument/2006/relationships/ctrlProp" Target="../ctrlProps/ctrlProp370.xml"/><Relationship Id="rId60" Type="http://schemas.openxmlformats.org/officeDocument/2006/relationships/ctrlProp" Target="../ctrlProps/ctrlProp316.xml"/><Relationship Id="rId81" Type="http://schemas.openxmlformats.org/officeDocument/2006/relationships/ctrlProp" Target="../ctrlProps/ctrlProp337.xml"/><Relationship Id="rId135" Type="http://schemas.openxmlformats.org/officeDocument/2006/relationships/ctrlProp" Target="../ctrlProps/ctrlProp391.xml"/><Relationship Id="rId156" Type="http://schemas.openxmlformats.org/officeDocument/2006/relationships/ctrlProp" Target="../ctrlProps/ctrlProp412.xml"/><Relationship Id="rId177" Type="http://schemas.openxmlformats.org/officeDocument/2006/relationships/ctrlProp" Target="../ctrlProps/ctrlProp433.xml"/><Relationship Id="rId18" Type="http://schemas.openxmlformats.org/officeDocument/2006/relationships/ctrlProp" Target="../ctrlProps/ctrlProp274.xml"/><Relationship Id="rId39" Type="http://schemas.openxmlformats.org/officeDocument/2006/relationships/ctrlProp" Target="../ctrlProps/ctrlProp29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54.xml"/><Relationship Id="rId5" Type="http://schemas.openxmlformats.org/officeDocument/2006/relationships/ctrlProp" Target="../ctrlProps/ctrlProp453.xml"/><Relationship Id="rId4" Type="http://schemas.openxmlformats.org/officeDocument/2006/relationships/ctrlProp" Target="../ctrlProps/ctrlProp45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44"/>
  <sheetViews>
    <sheetView tabSelected="1" zoomScaleNormal="100" zoomScaleSheetLayoutView="100" workbookViewId="0">
      <selection activeCell="I52" sqref="I52:O5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K1" s="131">
        <v>23</v>
      </c>
      <c r="M1" s="37" t="s">
        <v>135</v>
      </c>
      <c r="N1" s="37" t="s">
        <v>137</v>
      </c>
      <c r="O1" s="37" t="s">
        <v>138</v>
      </c>
      <c r="P1" s="74" t="s">
        <v>139</v>
      </c>
      <c r="X1" s="131">
        <f>ROW()</f>
        <v>1</v>
      </c>
    </row>
    <row r="2" spans="1:24" ht="18" customHeight="1" x14ac:dyDescent="0.15">
      <c r="A2" s="224" t="str">
        <f>"福祉サービス第三者評価結果報告書【" &amp; I44 &amp; "】"</f>
        <v>福祉サービス第三者評価結果報告書【令和4年度】</v>
      </c>
      <c r="B2" s="224"/>
      <c r="C2" s="224"/>
      <c r="D2" s="224"/>
      <c r="E2" s="224"/>
      <c r="F2" s="224"/>
      <c r="G2" s="224"/>
      <c r="H2" s="224"/>
      <c r="I2" s="224"/>
      <c r="J2" s="224"/>
      <c r="K2" s="224"/>
      <c r="L2" s="224"/>
      <c r="M2" s="224"/>
      <c r="N2" s="224"/>
      <c r="O2" s="224"/>
      <c r="P2" s="38"/>
      <c r="Q2" s="38"/>
      <c r="R2" s="38"/>
      <c r="X2" s="131">
        <f>ROW()</f>
        <v>2</v>
      </c>
    </row>
    <row r="3" spans="1:24" ht="14.25" x14ac:dyDescent="0.15">
      <c r="J3" s="39"/>
      <c r="K3" s="40" t="s">
        <v>17</v>
      </c>
      <c r="L3" s="39"/>
      <c r="M3" s="40" t="s">
        <v>18</v>
      </c>
      <c r="N3" s="39"/>
      <c r="O3" s="40" t="s">
        <v>19</v>
      </c>
      <c r="Q3" s="38"/>
      <c r="R3" s="38"/>
      <c r="X3" s="131">
        <f>ROW()</f>
        <v>3</v>
      </c>
    </row>
    <row r="4" spans="1:24" ht="8.25" customHeight="1" x14ac:dyDescent="0.15">
      <c r="X4" s="131">
        <f>ROW()</f>
        <v>4</v>
      </c>
    </row>
    <row r="5" spans="1:24" x14ac:dyDescent="0.15">
      <c r="A5" t="s">
        <v>20</v>
      </c>
      <c r="X5" s="131">
        <f>ROW()</f>
        <v>5</v>
      </c>
    </row>
    <row r="6" spans="1:24" x14ac:dyDescent="0.15">
      <c r="A6" t="s">
        <v>111</v>
      </c>
      <c r="X6" s="131">
        <f>ROW()</f>
        <v>6</v>
      </c>
    </row>
    <row r="7" spans="1:24" ht="10.5" customHeight="1" x14ac:dyDescent="0.15">
      <c r="X7" s="131">
        <f>ROW()</f>
        <v>7</v>
      </c>
    </row>
    <row r="8" spans="1:24" ht="12" customHeight="1" x14ac:dyDescent="0.15">
      <c r="D8" s="225" t="s">
        <v>100</v>
      </c>
      <c r="E8" s="226"/>
      <c r="F8" s="227"/>
      <c r="G8" s="227"/>
      <c r="H8" s="227"/>
      <c r="I8" s="41"/>
      <c r="J8" s="41"/>
      <c r="K8" s="41"/>
      <c r="L8" s="41"/>
      <c r="M8" s="41"/>
      <c r="N8" s="41"/>
      <c r="O8" s="42"/>
      <c r="X8" s="131">
        <f>ROW()</f>
        <v>8</v>
      </c>
    </row>
    <row r="9" spans="1:24" ht="33" customHeight="1" x14ac:dyDescent="0.15">
      <c r="B9" s="43"/>
      <c r="C9" s="43"/>
      <c r="D9" s="225" t="s">
        <v>101</v>
      </c>
      <c r="E9" s="226"/>
      <c r="F9" s="221"/>
      <c r="G9" s="228"/>
      <c r="H9" s="228"/>
      <c r="I9" s="228"/>
      <c r="J9" s="228"/>
      <c r="K9" s="228"/>
      <c r="L9" s="228"/>
      <c r="M9" s="228"/>
      <c r="N9" s="228"/>
      <c r="O9" s="228"/>
      <c r="X9" s="131">
        <f>ROW()</f>
        <v>9</v>
      </c>
    </row>
    <row r="10" spans="1:24" ht="52.5" customHeight="1" x14ac:dyDescent="0.15">
      <c r="B10" s="43"/>
      <c r="C10" s="43"/>
      <c r="D10" s="43"/>
      <c r="E10" s="43" t="s">
        <v>112</v>
      </c>
      <c r="F10" s="219"/>
      <c r="G10" s="219"/>
      <c r="H10" s="219"/>
      <c r="I10" s="219"/>
      <c r="J10" s="219"/>
      <c r="K10" s="219"/>
      <c r="L10" s="219"/>
      <c r="M10" s="219"/>
      <c r="N10" s="219"/>
      <c r="O10" s="219"/>
      <c r="X10" s="131">
        <f>ROW()</f>
        <v>10</v>
      </c>
    </row>
    <row r="11" spans="1:24" ht="18" customHeight="1" x14ac:dyDescent="0.15">
      <c r="A11" s="43"/>
      <c r="E11" s="43" t="s">
        <v>102</v>
      </c>
      <c r="G11" s="44"/>
      <c r="H11" s="45"/>
      <c r="I11" s="46"/>
      <c r="J11" s="47" t="s">
        <v>22</v>
      </c>
      <c r="K11" s="48"/>
      <c r="L11" s="49" t="s">
        <v>113</v>
      </c>
      <c r="M11" s="220"/>
      <c r="N11" s="221"/>
      <c r="O11" s="50"/>
    </row>
    <row r="12" spans="1:24" ht="16.5" customHeight="1" x14ac:dyDescent="0.15">
      <c r="B12" s="43"/>
      <c r="C12" s="43"/>
      <c r="D12" s="43"/>
      <c r="E12" s="43" t="s">
        <v>103</v>
      </c>
      <c r="F12" s="222"/>
      <c r="G12" s="222"/>
      <c r="H12" s="222"/>
      <c r="I12" s="222"/>
      <c r="J12" s="222"/>
      <c r="K12" s="222"/>
      <c r="L12" s="222"/>
      <c r="M12" s="222"/>
      <c r="N12" s="222"/>
      <c r="O12" s="223"/>
    </row>
    <row r="13" spans="1:24" ht="13.5" customHeight="1" x14ac:dyDescent="0.15">
      <c r="E13" s="43" t="s">
        <v>114</v>
      </c>
      <c r="F13" s="178"/>
      <c r="G13" s="178"/>
      <c r="H13" s="178"/>
      <c r="I13" s="178"/>
      <c r="J13" s="178"/>
      <c r="K13" s="178"/>
      <c r="L13" s="178"/>
      <c r="M13" s="178"/>
      <c r="N13" s="178"/>
      <c r="O13" s="51" t="s">
        <v>23</v>
      </c>
    </row>
    <row r="14" spans="1:24" ht="18" customHeight="1" x14ac:dyDescent="0.15">
      <c r="A14" s="52" t="s">
        <v>115</v>
      </c>
    </row>
    <row r="15" spans="1:24" ht="13.5" customHeight="1" x14ac:dyDescent="0.15"/>
    <row r="16" spans="1:24" ht="13.5" customHeight="1" x14ac:dyDescent="0.15">
      <c r="A16" s="207" t="s">
        <v>24</v>
      </c>
      <c r="B16" s="210" t="s">
        <v>25</v>
      </c>
      <c r="C16" s="211"/>
      <c r="D16" s="211"/>
      <c r="E16" s="211"/>
      <c r="F16" s="211"/>
      <c r="G16" s="211"/>
      <c r="H16" s="212"/>
      <c r="I16" s="53" t="s">
        <v>26</v>
      </c>
      <c r="J16" s="210" t="s">
        <v>27</v>
      </c>
      <c r="K16" s="211"/>
      <c r="L16" s="211"/>
      <c r="M16" s="211"/>
      <c r="N16" s="211"/>
      <c r="O16" s="212"/>
      <c r="P16" s="2"/>
      <c r="Q16" s="2"/>
      <c r="R16" s="2"/>
      <c r="S16" s="2"/>
      <c r="T16" s="2"/>
      <c r="U16" s="2"/>
      <c r="V16" s="2"/>
    </row>
    <row r="17" spans="1:24" ht="18" customHeight="1" x14ac:dyDescent="0.15">
      <c r="A17" s="208"/>
      <c r="B17" s="54" t="s">
        <v>28</v>
      </c>
      <c r="C17" s="192"/>
      <c r="D17" s="213"/>
      <c r="E17" s="213"/>
      <c r="F17" s="213"/>
      <c r="G17" s="213"/>
      <c r="H17" s="214"/>
      <c r="I17" s="139" t="str">
        <f t="shared" ref="I17:I22" si="0">IF(S17,"福祉","") &amp;IF(AND(S17,T17),"、","") &amp;IF(T17,"経営","")</f>
        <v/>
      </c>
      <c r="J17" s="215"/>
      <c r="K17" s="216"/>
      <c r="L17" s="217"/>
      <c r="M17" s="217"/>
      <c r="N17" s="217"/>
      <c r="O17" s="218"/>
      <c r="P17" s="2"/>
      <c r="Q17" s="2"/>
      <c r="R17" s="2"/>
      <c r="S17" s="55" t="b">
        <v>0</v>
      </c>
      <c r="T17" s="55" t="b">
        <v>0</v>
      </c>
      <c r="U17" s="2"/>
      <c r="V17" s="2"/>
    </row>
    <row r="18" spans="1:24" ht="18" customHeight="1" x14ac:dyDescent="0.15">
      <c r="A18" s="208"/>
      <c r="B18" s="54" t="s">
        <v>29</v>
      </c>
      <c r="C18" s="192"/>
      <c r="D18" s="213"/>
      <c r="E18" s="213"/>
      <c r="F18" s="213"/>
      <c r="G18" s="213"/>
      <c r="H18" s="213"/>
      <c r="I18" s="139" t="str">
        <f t="shared" si="0"/>
        <v/>
      </c>
      <c r="J18" s="215"/>
      <c r="K18" s="216"/>
      <c r="L18" s="217"/>
      <c r="M18" s="217"/>
      <c r="N18" s="217"/>
      <c r="O18" s="218"/>
      <c r="P18" s="2"/>
      <c r="Q18" s="2"/>
      <c r="R18" s="2"/>
      <c r="S18" s="55" t="b">
        <v>0</v>
      </c>
      <c r="T18" s="55" t="b">
        <v>0</v>
      </c>
      <c r="U18" s="2"/>
      <c r="V18" s="2"/>
    </row>
    <row r="19" spans="1:24" ht="18" customHeight="1" x14ac:dyDescent="0.15">
      <c r="A19" s="208"/>
      <c r="B19" s="54" t="s">
        <v>30</v>
      </c>
      <c r="C19" s="192"/>
      <c r="D19" s="213"/>
      <c r="E19" s="213"/>
      <c r="F19" s="213"/>
      <c r="G19" s="213"/>
      <c r="H19" s="213"/>
      <c r="I19" s="139" t="str">
        <f t="shared" si="0"/>
        <v/>
      </c>
      <c r="J19" s="215"/>
      <c r="K19" s="216"/>
      <c r="L19" s="217"/>
      <c r="M19" s="217"/>
      <c r="N19" s="217"/>
      <c r="O19" s="218"/>
      <c r="P19" s="2"/>
      <c r="Q19" s="2"/>
      <c r="R19" s="2"/>
      <c r="S19" s="55" t="b">
        <v>0</v>
      </c>
      <c r="T19" s="55" t="b">
        <v>0</v>
      </c>
      <c r="U19" s="2"/>
      <c r="V19" s="2"/>
    </row>
    <row r="20" spans="1:24" ht="18" customHeight="1" x14ac:dyDescent="0.15">
      <c r="A20" s="208"/>
      <c r="B20" s="54" t="s">
        <v>49</v>
      </c>
      <c r="C20" s="192"/>
      <c r="D20" s="213"/>
      <c r="E20" s="213"/>
      <c r="F20" s="213"/>
      <c r="G20" s="213"/>
      <c r="H20" s="213"/>
      <c r="I20" s="139" t="str">
        <f t="shared" si="0"/>
        <v/>
      </c>
      <c r="J20" s="215"/>
      <c r="K20" s="216"/>
      <c r="L20" s="217"/>
      <c r="M20" s="217"/>
      <c r="N20" s="217"/>
      <c r="O20" s="218"/>
      <c r="P20" s="2"/>
      <c r="Q20" s="2"/>
      <c r="R20" s="2"/>
      <c r="S20" s="55" t="b">
        <v>0</v>
      </c>
      <c r="T20" s="55" t="b">
        <v>0</v>
      </c>
      <c r="U20" s="2"/>
      <c r="V20" s="2"/>
    </row>
    <row r="21" spans="1:24" ht="18" customHeight="1" x14ac:dyDescent="0.15">
      <c r="A21" s="208"/>
      <c r="B21" s="54" t="s">
        <v>116</v>
      </c>
      <c r="C21" s="192"/>
      <c r="D21" s="213"/>
      <c r="E21" s="213"/>
      <c r="F21" s="213"/>
      <c r="G21" s="213"/>
      <c r="H21" s="213"/>
      <c r="I21" s="139" t="str">
        <f t="shared" si="0"/>
        <v/>
      </c>
      <c r="J21" s="215"/>
      <c r="K21" s="216"/>
      <c r="L21" s="217"/>
      <c r="M21" s="217"/>
      <c r="N21" s="217"/>
      <c r="O21" s="218"/>
      <c r="P21" s="2"/>
      <c r="Q21" s="2"/>
      <c r="R21" s="2"/>
      <c r="S21" s="55" t="b">
        <v>0</v>
      </c>
      <c r="T21" s="55" t="b">
        <v>0</v>
      </c>
      <c r="U21" s="2"/>
      <c r="V21" s="2"/>
    </row>
    <row r="22" spans="1:24" ht="18" customHeight="1" x14ac:dyDescent="0.15">
      <c r="A22" s="209"/>
      <c r="B22" s="54" t="s">
        <v>50</v>
      </c>
      <c r="C22" s="192"/>
      <c r="D22" s="213"/>
      <c r="E22" s="213"/>
      <c r="F22" s="213"/>
      <c r="G22" s="213"/>
      <c r="H22" s="213"/>
      <c r="I22" s="139" t="str">
        <f t="shared" si="0"/>
        <v/>
      </c>
      <c r="J22" s="215"/>
      <c r="K22" s="216"/>
      <c r="L22" s="217"/>
      <c r="M22" s="217"/>
      <c r="N22" s="217"/>
      <c r="O22" s="218"/>
      <c r="P22" s="2"/>
      <c r="Q22" s="2"/>
      <c r="R22" s="2"/>
      <c r="S22" s="55" t="b">
        <v>0</v>
      </c>
      <c r="T22" s="55" t="b">
        <v>0</v>
      </c>
      <c r="U22" s="2"/>
      <c r="V22" s="2"/>
    </row>
    <row r="23" spans="1:24" ht="36" customHeight="1" x14ac:dyDescent="0.15">
      <c r="A23" s="129" t="s">
        <v>117</v>
      </c>
      <c r="B23" s="195" t="s">
        <v>136</v>
      </c>
      <c r="C23" s="196"/>
      <c r="D23" s="196"/>
      <c r="E23" s="196"/>
      <c r="F23" s="196"/>
      <c r="G23" s="196"/>
      <c r="H23" s="196"/>
      <c r="I23" s="196"/>
      <c r="J23" s="197" t="str">
        <f>IF(M24="","指定番号を入力してください","")</f>
        <v>指定番号を入力してください</v>
      </c>
      <c r="K23" s="198"/>
      <c r="L23" s="198"/>
      <c r="M23" s="198"/>
      <c r="N23" s="198"/>
      <c r="O23" s="199"/>
      <c r="P23" s="2"/>
      <c r="Q23" s="2"/>
      <c r="R23" s="2"/>
      <c r="S23" s="130" t="b">
        <v>0</v>
      </c>
      <c r="T23" s="130" t="b">
        <v>1</v>
      </c>
      <c r="U23" s="2"/>
      <c r="V23" s="2"/>
    </row>
    <row r="24" spans="1:24" ht="45" customHeight="1" x14ac:dyDescent="0.15">
      <c r="A24" s="158" t="s">
        <v>31</v>
      </c>
      <c r="B24" s="205"/>
      <c r="C24" s="206"/>
      <c r="D24" s="206"/>
      <c r="E24" s="206"/>
      <c r="F24" s="206"/>
      <c r="G24" s="206"/>
      <c r="H24" s="206"/>
      <c r="I24" s="206"/>
      <c r="J24" s="206"/>
      <c r="K24" s="200" t="s">
        <v>134</v>
      </c>
      <c r="L24" s="201"/>
      <c r="M24" s="202"/>
      <c r="N24" s="203"/>
      <c r="O24" s="204"/>
      <c r="P24" s="2"/>
      <c r="Q24" s="2"/>
      <c r="R24" s="2"/>
      <c r="S24" s="130"/>
      <c r="T24" s="2"/>
      <c r="U24" s="2"/>
      <c r="V24" s="2"/>
    </row>
    <row r="25" spans="1:24" ht="18" customHeight="1" x14ac:dyDescent="0.15">
      <c r="A25" s="179" t="s">
        <v>32</v>
      </c>
      <c r="B25" s="182" t="s">
        <v>33</v>
      </c>
      <c r="C25" s="183"/>
      <c r="D25" s="184"/>
      <c r="E25" s="185"/>
      <c r="F25" s="186"/>
      <c r="G25" s="56"/>
      <c r="H25" s="56"/>
      <c r="I25" s="56"/>
      <c r="J25" s="56"/>
      <c r="K25" s="56"/>
      <c r="L25" s="56"/>
      <c r="M25" s="56"/>
      <c r="N25" s="56"/>
      <c r="O25" s="159"/>
      <c r="P25" s="2"/>
      <c r="Q25" s="2"/>
      <c r="R25" s="2"/>
      <c r="S25" s="2"/>
      <c r="T25" s="2"/>
      <c r="U25" s="2"/>
      <c r="V25" s="2"/>
    </row>
    <row r="26" spans="1:24" s="59" customFormat="1" ht="18" customHeight="1" x14ac:dyDescent="0.15">
      <c r="A26" s="180"/>
      <c r="B26" s="182" t="s">
        <v>21</v>
      </c>
      <c r="C26" s="183"/>
      <c r="D26" s="184"/>
      <c r="E26" s="187"/>
      <c r="F26" s="187"/>
      <c r="G26" s="187"/>
      <c r="H26" s="187"/>
      <c r="I26" s="187"/>
      <c r="J26" s="187"/>
      <c r="K26" s="187"/>
      <c r="L26" s="187"/>
      <c r="M26" s="187"/>
      <c r="N26" s="187"/>
      <c r="O26" s="188"/>
      <c r="P26" s="57"/>
      <c r="Q26" s="2"/>
      <c r="R26" s="58"/>
      <c r="S26" s="58"/>
      <c r="T26" s="58"/>
      <c r="U26" s="58"/>
      <c r="V26" s="58"/>
      <c r="W26" s="58"/>
      <c r="X26" s="58"/>
    </row>
    <row r="27" spans="1:24" ht="18" customHeight="1" x14ac:dyDescent="0.15">
      <c r="A27" s="181"/>
      <c r="B27" s="182" t="s">
        <v>34</v>
      </c>
      <c r="C27" s="183"/>
      <c r="D27" s="189"/>
      <c r="E27" s="190"/>
      <c r="F27" s="190"/>
      <c r="G27" s="191"/>
      <c r="H27" s="60"/>
      <c r="I27" s="60"/>
      <c r="J27" s="60"/>
      <c r="K27" s="60"/>
      <c r="L27" s="60"/>
      <c r="M27" s="60"/>
      <c r="N27" s="60"/>
      <c r="O27" s="61"/>
      <c r="P27" s="2"/>
      <c r="Q27" s="2"/>
      <c r="R27" s="2"/>
      <c r="S27" s="2"/>
      <c r="T27" s="2"/>
      <c r="U27" s="2"/>
      <c r="V27" s="2"/>
    </row>
    <row r="28" spans="1:24" ht="18" customHeight="1" x14ac:dyDescent="0.15">
      <c r="A28" s="62" t="s">
        <v>35</v>
      </c>
      <c r="B28" s="192"/>
      <c r="C28" s="193"/>
      <c r="D28" s="193"/>
      <c r="E28" s="193"/>
      <c r="F28" s="193"/>
      <c r="G28" s="193"/>
      <c r="H28" s="193"/>
      <c r="I28" s="193"/>
      <c r="J28" s="193"/>
      <c r="K28" s="193"/>
      <c r="L28" s="193"/>
      <c r="M28" s="193"/>
      <c r="N28" s="193"/>
      <c r="O28" s="194"/>
      <c r="P28" s="2"/>
      <c r="Q28" s="2"/>
      <c r="R28" s="2"/>
      <c r="S28" s="2"/>
      <c r="T28" s="2"/>
      <c r="U28" s="2"/>
      <c r="V28" s="2"/>
    </row>
    <row r="29" spans="1:24" ht="18" customHeight="1" x14ac:dyDescent="0.15">
      <c r="A29" s="63" t="s">
        <v>118</v>
      </c>
      <c r="B29" s="169"/>
      <c r="C29" s="170"/>
      <c r="D29" s="54" t="s">
        <v>17</v>
      </c>
      <c r="E29" s="64"/>
      <c r="F29" s="54" t="s">
        <v>18</v>
      </c>
      <c r="G29" s="64"/>
      <c r="H29" s="65" t="s">
        <v>36</v>
      </c>
      <c r="I29" s="171" t="str">
        <f>IF(B29="","契約日を入力してください。",IF(E29="","契約日を入力してください。",IF(G29="","契約日を入力してください。","")))</f>
        <v>契約日を入力してください。</v>
      </c>
      <c r="J29" s="172"/>
      <c r="K29" s="172"/>
      <c r="L29" s="172"/>
      <c r="M29" s="172"/>
      <c r="N29" s="172"/>
      <c r="O29" s="173"/>
      <c r="P29" s="66"/>
      <c r="Q29" s="2"/>
      <c r="R29" s="2"/>
      <c r="S29" s="2"/>
      <c r="T29" s="2"/>
      <c r="U29" s="2"/>
      <c r="V29" s="2"/>
    </row>
    <row r="30" spans="1:24" ht="18" customHeight="1" x14ac:dyDescent="0.15">
      <c r="A30" s="63" t="s">
        <v>37</v>
      </c>
      <c r="B30" s="169"/>
      <c r="C30" s="170"/>
      <c r="D30" s="54" t="s">
        <v>17</v>
      </c>
      <c r="E30" s="64"/>
      <c r="F30" s="54" t="s">
        <v>18</v>
      </c>
      <c r="G30" s="64"/>
      <c r="H30" s="65" t="s">
        <v>36</v>
      </c>
      <c r="I30" s="171"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72"/>
      <c r="K30" s="172"/>
      <c r="L30" s="172"/>
      <c r="M30" s="172"/>
      <c r="N30" s="172"/>
      <c r="O30" s="173"/>
      <c r="P30" s="66"/>
      <c r="Q30" s="2"/>
      <c r="R30" s="2"/>
      <c r="S30" s="2"/>
      <c r="T30" s="2"/>
      <c r="U30" s="2"/>
      <c r="V30" s="2"/>
    </row>
    <row r="31" spans="1:24" ht="18" customHeight="1" x14ac:dyDescent="0.15">
      <c r="A31" s="63" t="s">
        <v>38</v>
      </c>
      <c r="B31" s="169"/>
      <c r="C31" s="170"/>
      <c r="D31" s="54" t="s">
        <v>17</v>
      </c>
      <c r="E31" s="64"/>
      <c r="F31" s="54" t="s">
        <v>18</v>
      </c>
      <c r="G31" s="64"/>
      <c r="H31" s="65" t="s">
        <v>36</v>
      </c>
      <c r="I31" s="171"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72"/>
      <c r="K31" s="172"/>
      <c r="L31" s="172"/>
      <c r="M31" s="172"/>
      <c r="N31" s="172"/>
      <c r="O31" s="173"/>
      <c r="P31" s="66"/>
      <c r="Q31" s="66"/>
      <c r="R31" s="2"/>
      <c r="S31" s="2"/>
      <c r="T31" s="2"/>
      <c r="U31" s="2"/>
      <c r="V31" s="2"/>
    </row>
    <row r="32" spans="1:24" ht="18" customHeight="1" x14ac:dyDescent="0.15">
      <c r="A32" s="63" t="s">
        <v>39</v>
      </c>
      <c r="B32" s="169"/>
      <c r="C32" s="170"/>
      <c r="D32" s="67" t="s">
        <v>40</v>
      </c>
      <c r="E32" s="64"/>
      <c r="F32" s="67" t="s">
        <v>41</v>
      </c>
      <c r="G32" s="64"/>
      <c r="H32" s="68" t="s">
        <v>42</v>
      </c>
      <c r="I32" s="171"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72"/>
      <c r="K32" s="172"/>
      <c r="L32" s="172"/>
      <c r="M32" s="172"/>
      <c r="N32" s="172"/>
      <c r="O32" s="173"/>
      <c r="P32" s="66"/>
      <c r="Q32" s="66"/>
      <c r="R32" s="2"/>
      <c r="S32" s="2"/>
      <c r="T32" s="2"/>
      <c r="U32" s="2"/>
      <c r="V32" s="2"/>
    </row>
    <row r="33" spans="1:24" ht="18" customHeight="1" x14ac:dyDescent="0.15">
      <c r="A33" s="63" t="s">
        <v>43</v>
      </c>
      <c r="B33" s="169"/>
      <c r="C33" s="170"/>
      <c r="D33" s="54" t="s">
        <v>17</v>
      </c>
      <c r="E33" s="64"/>
      <c r="F33" s="54" t="s">
        <v>18</v>
      </c>
      <c r="G33" s="64"/>
      <c r="H33" s="65" t="s">
        <v>36</v>
      </c>
      <c r="I33" s="171"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72"/>
      <c r="K33" s="172"/>
      <c r="L33" s="172"/>
      <c r="M33" s="172"/>
      <c r="N33" s="172"/>
      <c r="O33" s="173"/>
      <c r="P33" s="66"/>
      <c r="Q33" s="2"/>
      <c r="R33" s="2"/>
      <c r="S33" s="2"/>
      <c r="T33" s="2"/>
      <c r="U33" s="2"/>
      <c r="V33" s="2"/>
    </row>
    <row r="34" spans="1:24" ht="18" customHeight="1" x14ac:dyDescent="0.15">
      <c r="A34" s="63" t="s">
        <v>119</v>
      </c>
      <c r="B34" s="169"/>
      <c r="C34" s="170"/>
      <c r="D34" s="54" t="s">
        <v>17</v>
      </c>
      <c r="E34" s="64"/>
      <c r="F34" s="54" t="s">
        <v>18</v>
      </c>
      <c r="G34" s="64"/>
      <c r="H34" s="65" t="s">
        <v>36</v>
      </c>
      <c r="I34" s="171" t="str">
        <f>IF(B34="","訪問調査日を入力してください。",IF(E34="","訪問調査日を入力してください。",IF(G34="","訪問調査日を入力してください。","")))</f>
        <v>訪問調査日を入力してください。</v>
      </c>
      <c r="J34" s="172"/>
      <c r="K34" s="172"/>
      <c r="L34" s="172"/>
      <c r="M34" s="172"/>
      <c r="N34" s="172"/>
      <c r="O34" s="173"/>
      <c r="P34" s="66"/>
      <c r="Q34" s="2"/>
      <c r="R34" s="2"/>
      <c r="S34" s="2"/>
      <c r="T34" s="2"/>
      <c r="U34" s="2"/>
      <c r="V34" s="2"/>
    </row>
    <row r="35" spans="1:24" ht="18" customHeight="1" x14ac:dyDescent="0.15">
      <c r="A35" s="63" t="s">
        <v>120</v>
      </c>
      <c r="B35" s="169"/>
      <c r="C35" s="170"/>
      <c r="D35" s="54" t="s">
        <v>17</v>
      </c>
      <c r="E35" s="64"/>
      <c r="F35" s="54" t="s">
        <v>18</v>
      </c>
      <c r="G35" s="64"/>
      <c r="H35" s="65" t="s">
        <v>36</v>
      </c>
      <c r="I35" s="171"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72"/>
      <c r="K35" s="172"/>
      <c r="L35" s="172"/>
      <c r="M35" s="172"/>
      <c r="N35" s="172"/>
      <c r="O35" s="173"/>
      <c r="P35" s="66"/>
      <c r="Q35" s="2"/>
      <c r="R35" s="2"/>
      <c r="S35" s="2"/>
      <c r="T35" s="2"/>
      <c r="U35" s="2"/>
      <c r="V35" s="2"/>
    </row>
    <row r="36" spans="1:24" ht="111" customHeight="1" x14ac:dyDescent="0.15">
      <c r="A36" s="69" t="s">
        <v>121</v>
      </c>
      <c r="B36" s="174"/>
      <c r="C36" s="175"/>
      <c r="D36" s="175"/>
      <c r="E36" s="175"/>
      <c r="F36" s="175"/>
      <c r="G36" s="175"/>
      <c r="H36" s="175"/>
      <c r="I36" s="175"/>
      <c r="J36" s="175"/>
      <c r="K36" s="175"/>
      <c r="L36" s="175"/>
      <c r="M36" s="175"/>
      <c r="N36" s="175"/>
      <c r="O36" s="176"/>
      <c r="P36" s="2" t="str">
        <f>IF(LEN(B36)=0,"",IF(256-LEN(B36)&gt;0,"残り" &amp; 256-LEN(B36) &amp; "文字",IF(256-LEN(B36)=0,"","文字数がオーバーしています")))</f>
        <v/>
      </c>
      <c r="Q36" s="2"/>
      <c r="R36" s="2"/>
      <c r="S36" s="2"/>
      <c r="T36" s="2"/>
      <c r="U36" s="2"/>
      <c r="V36" s="2"/>
    </row>
    <row r="38" spans="1:24" ht="57" customHeight="1" x14ac:dyDescent="0.15">
      <c r="B38" s="177" t="s">
        <v>122</v>
      </c>
      <c r="C38" s="177"/>
      <c r="D38" s="177"/>
      <c r="E38" s="177"/>
      <c r="F38" s="177"/>
      <c r="G38" s="177"/>
      <c r="H38" s="177"/>
      <c r="I38" s="177"/>
      <c r="J38" s="177"/>
      <c r="K38" s="177"/>
      <c r="L38" s="177"/>
      <c r="M38" s="177"/>
      <c r="N38" s="177"/>
      <c r="O38" s="177"/>
      <c r="P38" s="70"/>
      <c r="Q38" s="70"/>
      <c r="R38" s="70"/>
    </row>
    <row r="40" spans="1:24" s="59" customFormat="1" x14ac:dyDescent="0.15">
      <c r="J40" s="39"/>
      <c r="K40" s="59" t="s">
        <v>40</v>
      </c>
      <c r="L40" s="39"/>
      <c r="M40" s="59" t="s">
        <v>44</v>
      </c>
      <c r="N40" s="39"/>
      <c r="O40" s="59" t="s">
        <v>45</v>
      </c>
      <c r="Q40"/>
      <c r="R40" s="58"/>
      <c r="S40" s="58"/>
      <c r="T40" s="58"/>
      <c r="U40" s="58"/>
      <c r="V40" s="58"/>
      <c r="W40" s="58"/>
      <c r="X40" s="58"/>
    </row>
    <row r="41" spans="1:24" s="59" customFormat="1" ht="13.5" customHeight="1" x14ac:dyDescent="0.15">
      <c r="Q41" s="144"/>
    </row>
    <row r="42" spans="1:24" ht="18" customHeight="1" x14ac:dyDescent="0.15">
      <c r="B42" s="43"/>
      <c r="C42" s="43"/>
      <c r="D42" s="43"/>
      <c r="E42" s="43"/>
      <c r="F42" s="43"/>
      <c r="G42" s="43"/>
      <c r="H42" s="43" t="s">
        <v>46</v>
      </c>
      <c r="I42" s="178"/>
      <c r="J42" s="178"/>
      <c r="K42" s="178"/>
      <c r="L42" s="178"/>
      <c r="M42" s="178"/>
      <c r="N42" s="178"/>
      <c r="O42" s="71" t="s">
        <v>47</v>
      </c>
    </row>
    <row r="44" spans="1:24" x14ac:dyDescent="0.15">
      <c r="H44" s="43" t="s">
        <v>48</v>
      </c>
      <c r="I44" s="166" t="s">
        <v>141</v>
      </c>
      <c r="J44" s="167"/>
      <c r="K44" s="167"/>
      <c r="L44" s="167"/>
      <c r="M44" s="167"/>
      <c r="N44" s="167"/>
      <c r="O44" s="168"/>
    </row>
  </sheetData>
  <sheetProtection algorithmName="SHA-512" hashValue="A2lQAfGpG1Pe1fdT6qYf6/Hey4B1lvMQ18beSGptS8Zd/9PolR/vZrO/0KbIclls7j44hF3y9IaVg3LhPB8xTw==" saltValue="YGvXo2T+7048SqgOklxrbA==" spinCount="100000" sheet="1" objects="1" scenarios="1" formatCells="0"/>
  <mergeCells count="55">
    <mergeCell ref="A2:O2"/>
    <mergeCell ref="D8:E8"/>
    <mergeCell ref="F8:H8"/>
    <mergeCell ref="D9:E9"/>
    <mergeCell ref="F9:O9"/>
    <mergeCell ref="F10:O10"/>
    <mergeCell ref="M11:N11"/>
    <mergeCell ref="C22:H22"/>
    <mergeCell ref="J22:O22"/>
    <mergeCell ref="F12:O12"/>
    <mergeCell ref="F13:N13"/>
    <mergeCell ref="A16:A22"/>
    <mergeCell ref="B16:H16"/>
    <mergeCell ref="J16:O16"/>
    <mergeCell ref="C17:H17"/>
    <mergeCell ref="J17:O17"/>
    <mergeCell ref="C18:H18"/>
    <mergeCell ref="J18:O18"/>
    <mergeCell ref="C19:H19"/>
    <mergeCell ref="J19:O19"/>
    <mergeCell ref="C20:H20"/>
    <mergeCell ref="J20:O20"/>
    <mergeCell ref="C21:H21"/>
    <mergeCell ref="J21:O21"/>
    <mergeCell ref="B23:I23"/>
    <mergeCell ref="J23:O23"/>
    <mergeCell ref="K24:L24"/>
    <mergeCell ref="M24:O24"/>
    <mergeCell ref="B24:J24"/>
    <mergeCell ref="B31:C31"/>
    <mergeCell ref="I31:O31"/>
    <mergeCell ref="A25:A27"/>
    <mergeCell ref="B25:C25"/>
    <mergeCell ref="D25:F25"/>
    <mergeCell ref="B26:C26"/>
    <mergeCell ref="D26:O26"/>
    <mergeCell ref="B27:C27"/>
    <mergeCell ref="D27:G27"/>
    <mergeCell ref="B28:O28"/>
    <mergeCell ref="B29:C29"/>
    <mergeCell ref="I29:O29"/>
    <mergeCell ref="B30:C30"/>
    <mergeCell ref="I30:O30"/>
    <mergeCell ref="I44:O44"/>
    <mergeCell ref="B32:C32"/>
    <mergeCell ref="I32:O32"/>
    <mergeCell ref="B33:C33"/>
    <mergeCell ref="I33:O33"/>
    <mergeCell ref="B34:C34"/>
    <mergeCell ref="I34:O34"/>
    <mergeCell ref="B35:C35"/>
    <mergeCell ref="I35:O35"/>
    <mergeCell ref="B36:O36"/>
    <mergeCell ref="B38:O38"/>
    <mergeCell ref="I42:N42"/>
  </mergeCells>
  <phoneticPr fontId="2"/>
  <dataValidations count="17">
    <dataValidation type="custom" imeMode="disabled" operator="equal" allowBlank="1" showInputMessage="1" showErrorMessage="1" errorTitle="入力エラー" error="指定番号は半角数字10桁で入力して下さい。" sqref="M24" xr:uid="{00000000-0002-0000-0000-000000000000}">
      <formula1>AND(LEN(M24)=10,LENB(M24)=10,1&lt;=MIN(FIND(MID(M24,X1:X10,1),"0123456789")))</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2000000}">
      <formula1>4</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3000000}">
      <formula1>2</formula1>
    </dataValidation>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4000000}">
      <formula1>128</formula1>
    </dataValidation>
    <dataValidation imeMode="halfAlpha" allowBlank="1" showInputMessage="1" showErrorMessage="1" sqref="H11 F12:O12" xr:uid="{00000000-0002-0000-0000-000005000000}"/>
    <dataValidation type="textLength" imeMode="halfAlpha" allowBlank="1" showInputMessage="1" showErrorMessage="1" sqref="G11" xr:uid="{00000000-0002-0000-0000-000006000000}">
      <formula1>0</formula1>
      <formula2>3</formula2>
    </dataValidation>
    <dataValidation imeMode="disabled" operator="lessThanOrEqual" allowBlank="1" showInputMessage="1" showErrorMessage="1" sqref="D27:G27" xr:uid="{00000000-0002-0000-0000-000007000000}"/>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B24 K24" xr:uid="{00000000-0002-0000-0000-000009000000}">
      <formula1>70</formula1>
    </dataValidation>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A000000}">
      <formula1>30</formula1>
    </dataValidation>
    <dataValidation imeMode="hiragana" allowBlank="1" showInputMessage="1" showErrorMessage="1" sqref="B28:O28 I17:I22 F9:O9 C18:C22 C17:H17" xr:uid="{00000000-0002-0000-0000-00000B000000}"/>
    <dataValidation type="whole" imeMode="disabled" allowBlank="1" showErrorMessage="1" errorTitle="もう一度入力してください！" error="数値が正しくありません。_x000a_（年は４桁で入力してください。）" sqref="B35:C35 J40 B33:B34 B29:C32 J3" xr:uid="{00000000-0002-0000-0000-00000C000000}">
      <formula1>1900</formula1>
      <formula2>2900</formula2>
    </dataValidation>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D000000}">
      <formula1>256</formula1>
    </dataValidation>
    <dataValidation imeMode="on" allowBlank="1" showInputMessage="1" showErrorMessage="1" sqref="I42:N42" xr:uid="{00000000-0002-0000-0000-00000E000000}"/>
    <dataValidation type="whole" imeMode="disabled" allowBlank="1" showErrorMessage="1" errorTitle="もう一度入力してください！" error="数値が正しくありません。_x000a_（日は１～３１を入力してください。）_x000a_" sqref="N40 G29:G35 N3" xr:uid="{00000000-0002-0000-0000-00000F000000}">
      <formula1>1</formula1>
      <formula2>31</formula2>
    </dataValidation>
    <dataValidation type="whole" imeMode="disabled" allowBlank="1" showErrorMessage="1" errorTitle="もう一度入力してください！" error="数値が正しくありません。_x000a_（月は１～１２を入力してください。）_x000a_" sqref="L40 E29:E35 L3" xr:uid="{00000000-0002-0000-0000-000010000000}">
      <formula1>1</formula1>
      <formula2>12</formula2>
    </dataValidation>
    <dataValidation type="textLength" operator="equal" allowBlank="1" showInputMessage="1" showErrorMessage="1" errorTitle="入力エラー" error="修了者番号は半角英数字8桁で入力して下さい。" sqref="J17:O22" xr:uid="{468F4B16-782A-438F-9CCE-A03488EA5577}">
      <formula1>8</formula1>
    </dataValidation>
  </dataValidations>
  <printOptions horizontalCentered="1"/>
  <pageMargins left="0.59055118110236227" right="0.59055118110236227" top="0.39370078740157483" bottom="0.39370078740157483" header="0.31496062992125984" footer="0.31496062992125984"/>
  <pageSetup paperSize="9" scale="95"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2" r:id="rId4" name="Option Button 16">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4353" r:id="rId5" name="Option Button 17">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4354" r:id="rId6" name="Option Button 18">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4361" r:id="rId7" name="Option Button 25">
              <controlPr defaultSize="0" print="0" autoFill="0" autoLine="0" autoPict="0">
                <anchor moveWithCells="1" sizeWithCells="1">
                  <from>
                    <xdr:col>12</xdr:col>
                    <xdr:colOff>209550</xdr:colOff>
                    <xdr:row>37</xdr:row>
                    <xdr:rowOff>609600</xdr:rowOff>
                  </from>
                  <to>
                    <xdr:col>14</xdr:col>
                    <xdr:colOff>171450</xdr:colOff>
                    <xdr:row>38</xdr:row>
                    <xdr:rowOff>95250</xdr:rowOff>
                  </to>
                </anchor>
              </controlPr>
            </control>
          </mc:Choice>
        </mc:AlternateContent>
        <mc:AlternateContent xmlns:mc="http://schemas.openxmlformats.org/markup-compatibility/2006">
          <mc:Choice Requires="x14">
            <control shapeId="14362" r:id="rId8" name="Label 26">
              <controlPr defaultSize="0" print="0" autoFill="0" autoLine="0" autoPict="0">
                <anchor moveWithCells="1" sizeWithCells="1">
                  <from>
                    <xdr:col>12</xdr:col>
                    <xdr:colOff>238125</xdr:colOff>
                    <xdr:row>37</xdr:row>
                    <xdr:rowOff>390525</xdr:rowOff>
                  </from>
                  <to>
                    <xdr:col>14</xdr:col>
                    <xdr:colOff>85725</xdr:colOff>
                    <xdr:row>37</xdr:row>
                    <xdr:rowOff>600075</xdr:rowOff>
                  </to>
                </anchor>
              </controlPr>
            </control>
          </mc:Choice>
        </mc:AlternateContent>
        <mc:AlternateContent xmlns:mc="http://schemas.openxmlformats.org/markup-compatibility/2006">
          <mc:Choice Requires="x14">
            <control shapeId="14356" r:id="rId9" name="Check Box 20">
              <controlPr defaultSize="0" print="0" autoFill="0" autoLine="0" autoPict="0">
                <anchor moveWithCells="1" sizeWithCells="1">
                  <from>
                    <xdr:col>7</xdr:col>
                    <xdr:colOff>200025</xdr:colOff>
                    <xdr:row>21</xdr:row>
                    <xdr:rowOff>9525</xdr:rowOff>
                  </from>
                  <to>
                    <xdr:col>8</xdr:col>
                    <xdr:colOff>447675</xdr:colOff>
                    <xdr:row>21</xdr:row>
                    <xdr:rowOff>219075</xdr:rowOff>
                  </to>
                </anchor>
              </controlPr>
            </control>
          </mc:Choice>
        </mc:AlternateContent>
        <mc:AlternateContent xmlns:mc="http://schemas.openxmlformats.org/markup-compatibility/2006">
          <mc:Choice Requires="x14">
            <control shapeId="14357" r:id="rId10" name="Check Box 21">
              <controlPr defaultSize="0" print="0" autoFill="0" autoLine="0" autoPict="0">
                <anchor moveWithCells="1" sizeWithCells="1">
                  <from>
                    <xdr:col>8</xdr:col>
                    <xdr:colOff>447675</xdr:colOff>
                    <xdr:row>21</xdr:row>
                    <xdr:rowOff>28575</xdr:rowOff>
                  </from>
                  <to>
                    <xdr:col>8</xdr:col>
                    <xdr:colOff>904875</xdr:colOff>
                    <xdr:row>21</xdr:row>
                    <xdr:rowOff>200025</xdr:rowOff>
                  </to>
                </anchor>
              </controlPr>
            </control>
          </mc:Choice>
        </mc:AlternateContent>
        <mc:AlternateContent xmlns:mc="http://schemas.openxmlformats.org/markup-compatibility/2006">
          <mc:Choice Requires="x14">
            <control shapeId="14358" r:id="rId11" name="Group Box 22">
              <controlPr defaultSize="0" print="0" autoFill="0" autoPict="0">
                <anchor moveWithCells="1" sizeWithCells="1">
                  <from>
                    <xdr:col>7</xdr:col>
                    <xdr:colOff>228600</xdr:colOff>
                    <xdr:row>21</xdr:row>
                    <xdr:rowOff>0</xdr:rowOff>
                  </from>
                  <to>
                    <xdr:col>9</xdr:col>
                    <xdr:colOff>0</xdr:colOff>
                    <xdr:row>21</xdr:row>
                    <xdr:rowOff>228600</xdr:rowOff>
                  </to>
                </anchor>
              </controlPr>
            </control>
          </mc:Choice>
        </mc:AlternateContent>
        <mc:AlternateContent xmlns:mc="http://schemas.openxmlformats.org/markup-compatibility/2006">
          <mc:Choice Requires="x14">
            <control shapeId="14349" r:id="rId12" name="Check Box 13">
              <controlPr defaultSize="0" print="0" autoFill="0" autoLine="0" autoPict="0">
                <anchor moveWithCells="1" sizeWithCells="1">
                  <from>
                    <xdr:col>7</xdr:col>
                    <xdr:colOff>200025</xdr:colOff>
                    <xdr:row>20</xdr:row>
                    <xdr:rowOff>9525</xdr:rowOff>
                  </from>
                  <to>
                    <xdr:col>8</xdr:col>
                    <xdr:colOff>447675</xdr:colOff>
                    <xdr:row>20</xdr:row>
                    <xdr:rowOff>219075</xdr:rowOff>
                  </to>
                </anchor>
              </controlPr>
            </control>
          </mc:Choice>
        </mc:AlternateContent>
        <mc:AlternateContent xmlns:mc="http://schemas.openxmlformats.org/markup-compatibility/2006">
          <mc:Choice Requires="x14">
            <control shapeId="14350" r:id="rId13" name="Check Box 14">
              <controlPr defaultSize="0" print="0" autoFill="0" autoLine="0" autoPict="0">
                <anchor moveWithCells="1" sizeWithCells="1">
                  <from>
                    <xdr:col>8</xdr:col>
                    <xdr:colOff>447675</xdr:colOff>
                    <xdr:row>20</xdr:row>
                    <xdr:rowOff>28575</xdr:rowOff>
                  </from>
                  <to>
                    <xdr:col>8</xdr:col>
                    <xdr:colOff>904875</xdr:colOff>
                    <xdr:row>20</xdr:row>
                    <xdr:rowOff>200025</xdr:rowOff>
                  </to>
                </anchor>
              </controlPr>
            </control>
          </mc:Choice>
        </mc:AlternateContent>
        <mc:AlternateContent xmlns:mc="http://schemas.openxmlformats.org/markup-compatibility/2006">
          <mc:Choice Requires="x14">
            <control shapeId="14351" r:id="rId14" name="Group Box 15">
              <controlPr defaultSize="0" print="0" autoFill="0" autoPict="0">
                <anchor moveWithCells="1" sizeWithCells="1">
                  <from>
                    <xdr:col>7</xdr:col>
                    <xdr:colOff>228600</xdr:colOff>
                    <xdr:row>20</xdr:row>
                    <xdr:rowOff>0</xdr:rowOff>
                  </from>
                  <to>
                    <xdr:col>9</xdr:col>
                    <xdr:colOff>0</xdr:colOff>
                    <xdr:row>20</xdr:row>
                    <xdr:rowOff>228600</xdr:rowOff>
                  </to>
                </anchor>
              </controlPr>
            </control>
          </mc:Choice>
        </mc:AlternateContent>
        <mc:AlternateContent xmlns:mc="http://schemas.openxmlformats.org/markup-compatibility/2006">
          <mc:Choice Requires="x14">
            <control shapeId="14346" r:id="rId15" name="Check Box 10">
              <controlPr defaultSize="0" print="0" autoFill="0" autoLine="0" autoPict="0">
                <anchor moveWithCells="1" sizeWithCells="1">
                  <from>
                    <xdr:col>7</xdr:col>
                    <xdr:colOff>200025</xdr:colOff>
                    <xdr:row>17</xdr:row>
                    <xdr:rowOff>9525</xdr:rowOff>
                  </from>
                  <to>
                    <xdr:col>8</xdr:col>
                    <xdr:colOff>447675</xdr:colOff>
                    <xdr:row>17</xdr:row>
                    <xdr:rowOff>219075</xdr:rowOff>
                  </to>
                </anchor>
              </controlPr>
            </control>
          </mc:Choice>
        </mc:AlternateContent>
        <mc:AlternateContent xmlns:mc="http://schemas.openxmlformats.org/markup-compatibility/2006">
          <mc:Choice Requires="x14">
            <control shapeId="14347" r:id="rId16" name="Check Box 11">
              <controlPr defaultSize="0" print="0" autoFill="0" autoLine="0" autoPict="0">
                <anchor moveWithCells="1" sizeWithCells="1">
                  <from>
                    <xdr:col>8</xdr:col>
                    <xdr:colOff>447675</xdr:colOff>
                    <xdr:row>17</xdr:row>
                    <xdr:rowOff>28575</xdr:rowOff>
                  </from>
                  <to>
                    <xdr:col>8</xdr:col>
                    <xdr:colOff>904875</xdr:colOff>
                    <xdr:row>17</xdr:row>
                    <xdr:rowOff>200025</xdr:rowOff>
                  </to>
                </anchor>
              </controlPr>
            </control>
          </mc:Choice>
        </mc:AlternateContent>
        <mc:AlternateContent xmlns:mc="http://schemas.openxmlformats.org/markup-compatibility/2006">
          <mc:Choice Requires="x14">
            <control shapeId="14348" r:id="rId17" name="Group Box 12">
              <controlPr defaultSize="0" print="0" autoFill="0" autoPict="0">
                <anchor moveWithCells="1" sizeWithCells="1">
                  <from>
                    <xdr:col>7</xdr:col>
                    <xdr:colOff>228600</xdr:colOff>
                    <xdr:row>17</xdr:row>
                    <xdr:rowOff>0</xdr:rowOff>
                  </from>
                  <to>
                    <xdr:col>9</xdr:col>
                    <xdr:colOff>0</xdr:colOff>
                    <xdr:row>17</xdr:row>
                    <xdr:rowOff>228600</xdr:rowOff>
                  </to>
                </anchor>
              </controlPr>
            </control>
          </mc:Choice>
        </mc:AlternateContent>
        <mc:AlternateContent xmlns:mc="http://schemas.openxmlformats.org/markup-compatibility/2006">
          <mc:Choice Requires="x14">
            <control shapeId="14343" r:id="rId18" name="Check Box 7">
              <controlPr defaultSize="0" print="0" autoFill="0" autoLine="0" autoPict="0">
                <anchor moveWithCells="1" sizeWithCells="1">
                  <from>
                    <xdr:col>7</xdr:col>
                    <xdr:colOff>200025</xdr:colOff>
                    <xdr:row>18</xdr:row>
                    <xdr:rowOff>9525</xdr:rowOff>
                  </from>
                  <to>
                    <xdr:col>8</xdr:col>
                    <xdr:colOff>447675</xdr:colOff>
                    <xdr:row>18</xdr:row>
                    <xdr:rowOff>219075</xdr:rowOff>
                  </to>
                </anchor>
              </controlPr>
            </control>
          </mc:Choice>
        </mc:AlternateContent>
        <mc:AlternateContent xmlns:mc="http://schemas.openxmlformats.org/markup-compatibility/2006">
          <mc:Choice Requires="x14">
            <control shapeId="14344" r:id="rId19" name="Check Box 8">
              <controlPr defaultSize="0" print="0" autoFill="0" autoLine="0" autoPict="0">
                <anchor moveWithCells="1" sizeWithCells="1">
                  <from>
                    <xdr:col>8</xdr:col>
                    <xdr:colOff>447675</xdr:colOff>
                    <xdr:row>18</xdr:row>
                    <xdr:rowOff>28575</xdr:rowOff>
                  </from>
                  <to>
                    <xdr:col>8</xdr:col>
                    <xdr:colOff>904875</xdr:colOff>
                    <xdr:row>18</xdr:row>
                    <xdr:rowOff>200025</xdr:rowOff>
                  </to>
                </anchor>
              </controlPr>
            </control>
          </mc:Choice>
        </mc:AlternateContent>
        <mc:AlternateContent xmlns:mc="http://schemas.openxmlformats.org/markup-compatibility/2006">
          <mc:Choice Requires="x14">
            <control shapeId="14345" r:id="rId20" name="Group Box 9">
              <controlPr defaultSize="0" print="0" autoFill="0" autoPict="0">
                <anchor moveWithCells="1" sizeWithCells="1">
                  <from>
                    <xdr:col>7</xdr:col>
                    <xdr:colOff>228600</xdr:colOff>
                    <xdr:row>18</xdr:row>
                    <xdr:rowOff>0</xdr:rowOff>
                  </from>
                  <to>
                    <xdr:col>9</xdr:col>
                    <xdr:colOff>0</xdr:colOff>
                    <xdr:row>18</xdr:row>
                    <xdr:rowOff>228600</xdr:rowOff>
                  </to>
                </anchor>
              </controlPr>
            </control>
          </mc:Choice>
        </mc:AlternateContent>
        <mc:AlternateContent xmlns:mc="http://schemas.openxmlformats.org/markup-compatibility/2006">
          <mc:Choice Requires="x14">
            <control shapeId="14340" r:id="rId21" name="Check Box 4">
              <controlPr defaultSize="0" print="0" autoFill="0" autoLine="0" autoPict="0">
                <anchor moveWithCells="1" sizeWithCells="1">
                  <from>
                    <xdr:col>7</xdr:col>
                    <xdr:colOff>200025</xdr:colOff>
                    <xdr:row>19</xdr:row>
                    <xdr:rowOff>9525</xdr:rowOff>
                  </from>
                  <to>
                    <xdr:col>8</xdr:col>
                    <xdr:colOff>447675</xdr:colOff>
                    <xdr:row>19</xdr:row>
                    <xdr:rowOff>219075</xdr:rowOff>
                  </to>
                </anchor>
              </controlPr>
            </control>
          </mc:Choice>
        </mc:AlternateContent>
        <mc:AlternateContent xmlns:mc="http://schemas.openxmlformats.org/markup-compatibility/2006">
          <mc:Choice Requires="x14">
            <control shapeId="14341" r:id="rId22" name="Check Box 5">
              <controlPr defaultSize="0" print="0" autoFill="0" autoLine="0" autoPict="0">
                <anchor moveWithCells="1" sizeWithCells="1">
                  <from>
                    <xdr:col>8</xdr:col>
                    <xdr:colOff>447675</xdr:colOff>
                    <xdr:row>19</xdr:row>
                    <xdr:rowOff>28575</xdr:rowOff>
                  </from>
                  <to>
                    <xdr:col>8</xdr:col>
                    <xdr:colOff>904875</xdr:colOff>
                    <xdr:row>19</xdr:row>
                    <xdr:rowOff>200025</xdr:rowOff>
                  </to>
                </anchor>
              </controlPr>
            </control>
          </mc:Choice>
        </mc:AlternateContent>
        <mc:AlternateContent xmlns:mc="http://schemas.openxmlformats.org/markup-compatibility/2006">
          <mc:Choice Requires="x14">
            <control shapeId="14342" r:id="rId23" name="Group Box 6">
              <controlPr defaultSize="0" print="0" autoFill="0" autoPict="0">
                <anchor moveWithCells="1" sizeWithCells="1">
                  <from>
                    <xdr:col>7</xdr:col>
                    <xdr:colOff>228600</xdr:colOff>
                    <xdr:row>19</xdr:row>
                    <xdr:rowOff>0</xdr:rowOff>
                  </from>
                  <to>
                    <xdr:col>9</xdr:col>
                    <xdr:colOff>0</xdr:colOff>
                    <xdr:row>19</xdr:row>
                    <xdr:rowOff>228600</xdr:rowOff>
                  </to>
                </anchor>
              </controlPr>
            </control>
          </mc:Choice>
        </mc:AlternateContent>
        <mc:AlternateContent xmlns:mc="http://schemas.openxmlformats.org/markup-compatibility/2006">
          <mc:Choice Requires="x14">
            <control shapeId="14337" r:id="rId24" name="Check Box 1">
              <controlPr defaultSize="0" print="0" autoFill="0" autoLine="0" autoPict="0">
                <anchor moveWithCells="1" sizeWithCells="1">
                  <from>
                    <xdr:col>7</xdr:col>
                    <xdr:colOff>200025</xdr:colOff>
                    <xdr:row>16</xdr:row>
                    <xdr:rowOff>19050</xdr:rowOff>
                  </from>
                  <to>
                    <xdr:col>8</xdr:col>
                    <xdr:colOff>514350</xdr:colOff>
                    <xdr:row>16</xdr:row>
                    <xdr:rowOff>219075</xdr:rowOff>
                  </to>
                </anchor>
              </controlPr>
            </control>
          </mc:Choice>
        </mc:AlternateContent>
        <mc:AlternateContent xmlns:mc="http://schemas.openxmlformats.org/markup-compatibility/2006">
          <mc:Choice Requires="x14">
            <control shapeId="14338" r:id="rId25" name="Check Box 2">
              <controlPr defaultSize="0" print="0" autoFill="0" autoLine="0" autoPict="0">
                <anchor moveWithCells="1" sizeWithCells="1">
                  <from>
                    <xdr:col>8</xdr:col>
                    <xdr:colOff>447675</xdr:colOff>
                    <xdr:row>16</xdr:row>
                    <xdr:rowOff>28575</xdr:rowOff>
                  </from>
                  <to>
                    <xdr:col>8</xdr:col>
                    <xdr:colOff>866775</xdr:colOff>
                    <xdr:row>16</xdr:row>
                    <xdr:rowOff>200025</xdr:rowOff>
                  </to>
                </anchor>
              </controlPr>
            </control>
          </mc:Choice>
        </mc:AlternateContent>
        <mc:AlternateContent xmlns:mc="http://schemas.openxmlformats.org/markup-compatibility/2006">
          <mc:Choice Requires="x14">
            <control shapeId="14339" r:id="rId26" name="Group Box 3">
              <controlPr defaultSize="0" print="0" autoFill="0" autoPict="0">
                <anchor moveWithCells="1" sizeWithCells="1">
                  <from>
                    <xdr:col>7</xdr:col>
                    <xdr:colOff>228600</xdr:colOff>
                    <xdr:row>16</xdr:row>
                    <xdr:rowOff>0</xdr:rowOff>
                  </from>
                  <to>
                    <xdr:col>9</xdr:col>
                    <xdr:colOff>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
  <sheetViews>
    <sheetView zoomScaleNormal="100" zoomScaleSheetLayoutView="100" workbookViewId="0">
      <selection activeCell="G5" sqref="G5"/>
    </sheetView>
  </sheetViews>
  <sheetFormatPr defaultRowHeight="13.5" x14ac:dyDescent="0.15"/>
  <cols>
    <col min="1" max="1" width="3.625" customWidth="1"/>
    <col min="2" max="2" width="61.25" customWidth="1"/>
    <col min="3" max="3" width="10.625" customWidth="1"/>
    <col min="4" max="4" width="11.75" customWidth="1"/>
    <col min="5" max="5" width="11.625" bestFit="1" customWidth="1"/>
  </cols>
  <sheetData>
    <row r="1" spans="1:6" x14ac:dyDescent="0.15">
      <c r="A1" s="5" t="str">
        <f>"〔事業者の理念・方針、期待する職員像：" &amp;  評価結果報告書!B23 &amp; "〕"</f>
        <v>〔事業者の理念・方針、期待する職員像：訪問介護〕</v>
      </c>
      <c r="D1" s="141" t="s">
        <v>140</v>
      </c>
    </row>
    <row r="2" spans="1:6" x14ac:dyDescent="0.15">
      <c r="B2" s="136"/>
      <c r="C2" s="6"/>
      <c r="D2" s="6" t="str">
        <f>"《事業所名： " &amp; 評価結果報告書!B24 &amp; "》"</f>
        <v>《事業所名： 》</v>
      </c>
    </row>
    <row r="3" spans="1:6" ht="19.5" customHeight="1" x14ac:dyDescent="0.15">
      <c r="A3" s="133">
        <v>1</v>
      </c>
      <c r="B3" s="234" t="s">
        <v>104</v>
      </c>
      <c r="C3" s="235"/>
      <c r="D3" s="236"/>
      <c r="F3" s="137" t="s">
        <v>109</v>
      </c>
    </row>
    <row r="4" spans="1:6" ht="45" customHeight="1" x14ac:dyDescent="0.15">
      <c r="A4" s="134"/>
      <c r="B4" s="138" t="s">
        <v>110</v>
      </c>
      <c r="C4" s="232" t="str">
        <f>IF(B5="", "必ず入力してください", "")</f>
        <v>必ず入力してください</v>
      </c>
      <c r="D4" s="233"/>
      <c r="F4" s="137" t="s">
        <v>109</v>
      </c>
    </row>
    <row r="5" spans="1:6" ht="200.1" customHeight="1" x14ac:dyDescent="0.15">
      <c r="A5" s="134"/>
      <c r="B5" s="237"/>
      <c r="C5" s="238"/>
      <c r="D5" s="239"/>
      <c r="E5" s="2" t="str">
        <f>IF(LEN(B5)=0,"",IF(512-LEN(B5)&gt;0,"残り" &amp; 512-LEN(B5) &amp; "文字",IF(512-LEN(B5)=0,"","文字数がオーバーしています")))</f>
        <v/>
      </c>
      <c r="F5" s="137">
        <v>110</v>
      </c>
    </row>
    <row r="6" spans="1:6" ht="19.5" customHeight="1" x14ac:dyDescent="0.15">
      <c r="A6" s="133">
        <v>2</v>
      </c>
      <c r="B6" s="240" t="s">
        <v>105</v>
      </c>
      <c r="C6" s="241"/>
      <c r="D6" s="242"/>
      <c r="F6" s="137" t="s">
        <v>109</v>
      </c>
    </row>
    <row r="7" spans="1:6" ht="18" customHeight="1" x14ac:dyDescent="0.15">
      <c r="A7" s="134"/>
      <c r="B7" s="138" t="s">
        <v>106</v>
      </c>
      <c r="C7" s="232" t="str">
        <f>IF(B8="", "必ず入力してください", "")</f>
        <v>必ず入力してください</v>
      </c>
      <c r="D7" s="233"/>
      <c r="F7" s="137" t="s">
        <v>109</v>
      </c>
    </row>
    <row r="8" spans="1:6" ht="200.1" customHeight="1" x14ac:dyDescent="0.15">
      <c r="A8" s="134"/>
      <c r="B8" s="243"/>
      <c r="C8" s="244"/>
      <c r="D8" s="245"/>
      <c r="E8" s="2" t="str">
        <f>IF(LEN(B8)=0,"",IF(512-LEN(B8)&gt;0,"残り" &amp; 512-LEN(B8) &amp; "文字",IF(512-LEN(B8)=0,"","文字数がオーバーしています")))</f>
        <v/>
      </c>
      <c r="F8" s="137">
        <v>210</v>
      </c>
    </row>
    <row r="9" spans="1:6" ht="18" customHeight="1" x14ac:dyDescent="0.15">
      <c r="A9" s="134"/>
      <c r="B9" s="138" t="s">
        <v>107</v>
      </c>
      <c r="C9" s="232" t="str">
        <f>IF(B10="", "必ず入力してください", "")</f>
        <v>必ず入力してください</v>
      </c>
      <c r="D9" s="233"/>
      <c r="F9" s="137" t="s">
        <v>109</v>
      </c>
    </row>
    <row r="10" spans="1:6" ht="200.1" customHeight="1" x14ac:dyDescent="0.15">
      <c r="A10" s="135"/>
      <c r="B10" s="229"/>
      <c r="C10" s="230"/>
      <c r="D10" s="231"/>
      <c r="E10" s="2" t="str">
        <f>IF(LEN(B10)=0,"",IF(512-LEN(B10)&gt;0,"残り" &amp; 512-LEN(B10) &amp; "文字",IF(512-LEN(B10)=0,"","文字数がオーバーしています")))</f>
        <v/>
      </c>
      <c r="F10" s="137">
        <v>220</v>
      </c>
    </row>
  </sheetData>
  <sheetProtection algorithmName="SHA-512" hashValue="YBDcIHTPg1bgeybnL0kkM++ombKsONxGflMkqeL88mvdjKdEXBUE5eev80HSMXp3XzOXxevRtq89yK19McamXg==" saltValue="D90/e4AkaqXBHxQ3p4dnyQ==" spinCount="100000" sheet="1" objects="1" scenarios="1" formatCells="0"/>
  <mergeCells count="8">
    <mergeCell ref="B10:D10"/>
    <mergeCell ref="C4:D4"/>
    <mergeCell ref="C7:D7"/>
    <mergeCell ref="C9:D9"/>
    <mergeCell ref="B3:D3"/>
    <mergeCell ref="B5:D5"/>
    <mergeCell ref="B6:D6"/>
    <mergeCell ref="B8:D8"/>
  </mergeCells>
  <phoneticPr fontId="2"/>
  <dataValidations count="2">
    <dataValidation type="textLength" imeMode="on" allowBlank="1" showInputMessage="1" showErrorMessage="1" errorTitle="もう一度入力してください！" error="文字数がオーバーしました。_x000a_（512文字までになるように短くしてください。）" sqref="B10" xr:uid="{00000000-0002-0000-0100-000000000000}">
      <formula1>1</formula1>
      <formula2>512</formula2>
    </dataValidation>
    <dataValidation type="textLength" imeMode="on" allowBlank="1" showErrorMessage="1" errorTitle="もう一度入力してください！" error="文字数がオーバーしました。_x000a_（512文字までになるように短くしてください。）" sqref="B8 B5" xr:uid="{00000000-0002-0000-0100-000001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T36"/>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31"/>
  </cols>
  <sheetData>
    <row r="1" spans="1:20" ht="18" customHeight="1" x14ac:dyDescent="0.15">
      <c r="A1" s="5" t="str">
        <f>"〔利用者調査" &amp;  IF(K1="","","( " &amp; K1 &amp; " )")  &amp; "：" &amp; 評価結果報告書!B23 &amp; "〕"</f>
        <v>〔利用者調査：訪問介護〕</v>
      </c>
      <c r="B1"/>
      <c r="I1" s="2"/>
      <c r="J1" s="141" t="s">
        <v>140</v>
      </c>
      <c r="K1" s="7"/>
      <c r="L1" s="7">
        <v>0</v>
      </c>
      <c r="M1" s="131"/>
      <c r="N1" s="128" t="s">
        <v>139</v>
      </c>
    </row>
    <row r="2" spans="1:20" ht="18" customHeight="1" x14ac:dyDescent="0.15">
      <c r="A2" s="252" t="str">
        <f>"　《事業所名： " &amp; 評価結果報告書!B24 &amp; "》"</f>
        <v>　《事業所名： 》</v>
      </c>
      <c r="B2" s="252"/>
      <c r="C2" s="252"/>
      <c r="D2" s="252"/>
      <c r="E2" s="252"/>
      <c r="F2" s="252"/>
      <c r="G2" s="252"/>
      <c r="H2" s="252"/>
      <c r="I2" s="252"/>
      <c r="J2" s="252"/>
    </row>
    <row r="3" spans="1:20" ht="75" customHeight="1" x14ac:dyDescent="0.15">
      <c r="A3" s="155"/>
      <c r="B3" s="16"/>
      <c r="C3" s="262" t="s">
        <v>7</v>
      </c>
      <c r="D3" s="263"/>
      <c r="E3" s="174"/>
      <c r="F3" s="175"/>
      <c r="G3" s="175"/>
      <c r="H3" s="175"/>
      <c r="I3" s="175"/>
      <c r="J3" s="176"/>
      <c r="K3" s="2" t="str">
        <f>IF(LEN(E3)=0,"",IF(128-LEN(E3)&gt;0,"残り" &amp; 128-LEN(E3) &amp; "文字",IF(128-LEN(E3)=0,"","文字数がオーバーしています")))</f>
        <v/>
      </c>
    </row>
    <row r="4" spans="1:20" ht="75" customHeight="1" x14ac:dyDescent="0.15">
      <c r="A4" s="9"/>
      <c r="B4" s="31"/>
      <c r="C4" s="262" t="s">
        <v>8</v>
      </c>
      <c r="D4" s="263"/>
      <c r="E4" s="259"/>
      <c r="F4" s="260"/>
      <c r="G4" s="260"/>
      <c r="H4" s="260"/>
      <c r="I4" s="260"/>
      <c r="J4" s="261"/>
      <c r="K4" s="2" t="str">
        <f>IF(LEN(E4)=0,"",IF(128-LEN(E4)&gt;0,"残り" &amp; 128-LEN(E4) &amp; "文字",IF(128-LEN(E4)=0,"","文字数がオーバーしています")))</f>
        <v/>
      </c>
    </row>
    <row r="5" spans="1:20" ht="13.5" customHeight="1" x14ac:dyDescent="0.15">
      <c r="A5" s="8"/>
      <c r="C5" t="s">
        <v>71</v>
      </c>
      <c r="E5" s="10"/>
      <c r="F5" s="10"/>
      <c r="G5" s="264"/>
      <c r="H5" s="265"/>
      <c r="I5" s="266"/>
      <c r="M5" s="131"/>
    </row>
    <row r="6" spans="1:20" ht="13.5" customHeight="1" x14ac:dyDescent="0.15">
      <c r="A6" s="8"/>
      <c r="B6" s="32"/>
      <c r="C6" s="33" t="s">
        <v>72</v>
      </c>
      <c r="E6" s="10"/>
      <c r="F6" s="10"/>
      <c r="G6" s="264"/>
      <c r="H6" s="265"/>
      <c r="I6" s="266"/>
    </row>
    <row r="7" spans="1:20" ht="13.5" customHeight="1" x14ac:dyDescent="0.15">
      <c r="A7" s="8"/>
      <c r="B7" s="32"/>
      <c r="C7" s="33" t="s">
        <v>73</v>
      </c>
      <c r="E7" s="10"/>
      <c r="F7" s="10"/>
      <c r="G7" s="264"/>
      <c r="H7" s="265"/>
      <c r="I7" s="266"/>
    </row>
    <row r="8" spans="1:20" ht="13.5" customHeight="1" x14ac:dyDescent="0.15">
      <c r="A8" s="8"/>
      <c r="B8" s="32"/>
      <c r="C8" s="33" t="s">
        <v>74</v>
      </c>
      <c r="E8" s="10"/>
      <c r="F8" s="10"/>
      <c r="G8" s="267">
        <f>IF(G5="",0,IF(G5=0,0,IF(G7="",0,ROUND(G7/G5*100,1))))</f>
        <v>0</v>
      </c>
      <c r="H8" s="268"/>
      <c r="I8" s="269"/>
    </row>
    <row r="9" spans="1:20" ht="18" customHeight="1" x14ac:dyDescent="0.15">
      <c r="A9" s="11" t="s">
        <v>9</v>
      </c>
      <c r="E9" s="13"/>
      <c r="F9" s="13"/>
      <c r="G9" s="14"/>
      <c r="H9" s="14"/>
      <c r="I9" s="14"/>
      <c r="J9" s="14"/>
    </row>
    <row r="10" spans="1:20" ht="140.25" customHeight="1" x14ac:dyDescent="0.15">
      <c r="A10" s="15"/>
      <c r="B10" s="174"/>
      <c r="C10" s="175"/>
      <c r="D10" s="175"/>
      <c r="E10" s="175"/>
      <c r="F10" s="175"/>
      <c r="G10" s="175"/>
      <c r="H10" s="175"/>
      <c r="I10" s="175"/>
      <c r="J10" s="176"/>
      <c r="K10" s="2" t="str">
        <f>IF(LEN(B10)=0,"",IF(512-LEN(B10)&gt;0,"残り" &amp; 512-LEN(B10) &amp; "文字",IF(512-LEN(B10)=0,"","文字数がオーバーしています")))</f>
        <v/>
      </c>
    </row>
    <row r="11" spans="1:20" ht="21.75" customHeight="1" x14ac:dyDescent="0.15">
      <c r="A11" s="12"/>
      <c r="B11" s="34"/>
      <c r="C11" s="34"/>
      <c r="D11" s="34"/>
      <c r="E11" s="34"/>
      <c r="F11" s="34"/>
      <c r="G11" s="34"/>
      <c r="H11" s="34"/>
      <c r="I11" s="34"/>
      <c r="J11" s="34"/>
    </row>
    <row r="12" spans="1:20" ht="18" customHeight="1" x14ac:dyDescent="0.15">
      <c r="A12" s="11" t="s">
        <v>10</v>
      </c>
      <c r="E12" s="13"/>
      <c r="F12" s="13"/>
      <c r="G12" s="143"/>
      <c r="H12" s="14"/>
      <c r="I12" s="14"/>
      <c r="J12" s="142" t="str">
        <f>IF(OR(AND(S35&lt;&gt;1,K35&lt;&gt;G7), AND(S33&lt;&gt;1,K33&lt;&gt;G7), AND(S31&lt;&gt;1,K31&lt;&gt;G7), AND(S29&lt;&gt;1,K29&lt;&gt;G7), AND(S27&lt;&gt;1,K27&lt;&gt;G7), AND(S25&lt;&gt;1,K25&lt;&gt;G7), AND(S23&lt;&gt;1,K23&lt;&gt;G7), AND(S21&lt;&gt;1,K21&lt;&gt;G7), AND(S19&lt;&gt;1,K19&lt;&gt;G7), AND(S17&lt;&gt;1,K17&lt;&gt;G7), AND(S15&lt;&gt;1,K15&lt;&gt;G7)), "実数の合計が有効回答者数と一致しない共通評価項目があります", IF(OR(B36="", B34="", B32="", B30="", B28="", B26="", B24="", B22="", B20="", B18="", B16=""), "コメント欄を必ず入力してください", ""))</f>
        <v>コメント欄を必ず入力してください</v>
      </c>
    </row>
    <row r="13" spans="1:20" ht="27.75" customHeight="1" x14ac:dyDescent="0.15">
      <c r="A13" s="246"/>
      <c r="B13" s="256" t="s">
        <v>11</v>
      </c>
      <c r="C13" s="257"/>
      <c r="D13" s="257"/>
      <c r="E13" s="257"/>
      <c r="F13" s="258"/>
      <c r="G13" s="210" t="s">
        <v>1</v>
      </c>
      <c r="H13" s="211"/>
      <c r="I13" s="211"/>
      <c r="J13" s="212"/>
    </row>
    <row r="14" spans="1:20" ht="22.5" customHeight="1" x14ac:dyDescent="0.15">
      <c r="A14" s="246"/>
      <c r="B14" s="253" t="s">
        <v>14</v>
      </c>
      <c r="C14" s="254"/>
      <c r="D14" s="254"/>
      <c r="E14" s="254"/>
      <c r="F14" s="255"/>
      <c r="G14" s="30" t="s">
        <v>12</v>
      </c>
      <c r="H14" s="35" t="s">
        <v>15</v>
      </c>
      <c r="I14" s="17" t="s">
        <v>16</v>
      </c>
      <c r="J14" s="35" t="s">
        <v>13</v>
      </c>
      <c r="K14" t="s">
        <v>70</v>
      </c>
    </row>
    <row r="15" spans="1:20" ht="56.25" customHeight="1" x14ac:dyDescent="0.15">
      <c r="A15" s="246"/>
      <c r="B15" s="250" t="s">
        <v>142</v>
      </c>
      <c r="C15" s="251"/>
      <c r="D15" s="251"/>
      <c r="E15" s="251"/>
      <c r="F15" s="251"/>
      <c r="G15" s="36"/>
      <c r="H15" s="36"/>
      <c r="I15" s="36"/>
      <c r="J15" s="36"/>
      <c r="K15">
        <f>SUM(G15:J15)</f>
        <v>0</v>
      </c>
      <c r="S15" s="131">
        <v>0</v>
      </c>
      <c r="T15" s="131">
        <v>1</v>
      </c>
    </row>
    <row r="16" spans="1:20" ht="60" customHeight="1" x14ac:dyDescent="0.15">
      <c r="A16" s="246"/>
      <c r="B16" s="247"/>
      <c r="C16" s="248"/>
      <c r="D16" s="248"/>
      <c r="E16" s="248"/>
      <c r="F16" s="248"/>
      <c r="G16" s="248"/>
      <c r="H16" s="248"/>
      <c r="I16" s="248"/>
      <c r="J16" s="249"/>
      <c r="K16" s="2" t="str">
        <f>IF(LEN(B16)=0,"",IF(256-LEN(B16)&gt;0,"残り" &amp; 256-LEN(B16) &amp; "文字",IF(256-LEN(B16)=0,"","文字数がオーバーしています")))</f>
        <v/>
      </c>
      <c r="T16" s="131">
        <v>1</v>
      </c>
    </row>
    <row r="17" spans="1:20" ht="56.25" customHeight="1" x14ac:dyDescent="0.15">
      <c r="A17" s="246"/>
      <c r="B17" s="250" t="s">
        <v>143</v>
      </c>
      <c r="C17" s="251"/>
      <c r="D17" s="251"/>
      <c r="E17" s="251"/>
      <c r="F17" s="251"/>
      <c r="G17" s="36"/>
      <c r="H17" s="36"/>
      <c r="I17" s="36"/>
      <c r="J17" s="36"/>
      <c r="K17">
        <f>SUM(G17:J17)</f>
        <v>0</v>
      </c>
      <c r="S17" s="131">
        <v>0</v>
      </c>
      <c r="T17" s="131">
        <v>2</v>
      </c>
    </row>
    <row r="18" spans="1:20" ht="60" customHeight="1" x14ac:dyDescent="0.15">
      <c r="A18" s="246"/>
      <c r="B18" s="247"/>
      <c r="C18" s="248"/>
      <c r="D18" s="248"/>
      <c r="E18" s="248"/>
      <c r="F18" s="248"/>
      <c r="G18" s="248"/>
      <c r="H18" s="248"/>
      <c r="I18" s="248"/>
      <c r="J18" s="249"/>
      <c r="K18" s="2" t="str">
        <f>IF(LEN(B18)=0,"",IF(256-LEN(B18)&gt;0,"残り" &amp; 256-LEN(B18) &amp; "文字",IF(256-LEN(B18)=0,"","文字数がオーバーしています")))</f>
        <v/>
      </c>
      <c r="T18" s="131">
        <v>2</v>
      </c>
    </row>
    <row r="19" spans="1:20" ht="56.25" customHeight="1" x14ac:dyDescent="0.15">
      <c r="A19" s="246"/>
      <c r="B19" s="250" t="s">
        <v>144</v>
      </c>
      <c r="C19" s="251"/>
      <c r="D19" s="251"/>
      <c r="E19" s="251"/>
      <c r="F19" s="251"/>
      <c r="G19" s="36"/>
      <c r="H19" s="36"/>
      <c r="I19" s="36"/>
      <c r="J19" s="36"/>
      <c r="K19">
        <f>SUM(G19:J19)</f>
        <v>0</v>
      </c>
      <c r="S19" s="131">
        <v>0</v>
      </c>
      <c r="T19" s="131">
        <v>3</v>
      </c>
    </row>
    <row r="20" spans="1:20" ht="60" customHeight="1" x14ac:dyDescent="0.15">
      <c r="A20" s="246"/>
      <c r="B20" s="247"/>
      <c r="C20" s="248"/>
      <c r="D20" s="248"/>
      <c r="E20" s="248"/>
      <c r="F20" s="248"/>
      <c r="G20" s="248"/>
      <c r="H20" s="248"/>
      <c r="I20" s="248"/>
      <c r="J20" s="249"/>
      <c r="K20" s="2" t="str">
        <f>IF(LEN(B20)=0,"",IF(256-LEN(B20)&gt;0,"残り" &amp; 256-LEN(B20) &amp; "文字",IF(256-LEN(B20)=0,"","文字数がオーバーしています")))</f>
        <v/>
      </c>
      <c r="T20" s="131">
        <v>3</v>
      </c>
    </row>
    <row r="21" spans="1:20" ht="56.25" customHeight="1" x14ac:dyDescent="0.15">
      <c r="A21" s="246"/>
      <c r="B21" s="250" t="s">
        <v>145</v>
      </c>
      <c r="C21" s="251"/>
      <c r="D21" s="251"/>
      <c r="E21" s="251"/>
      <c r="F21" s="251"/>
      <c r="G21" s="36"/>
      <c r="H21" s="36"/>
      <c r="I21" s="36"/>
      <c r="J21" s="36"/>
      <c r="K21">
        <f>SUM(G21:J21)</f>
        <v>0</v>
      </c>
      <c r="S21" s="131">
        <v>0</v>
      </c>
      <c r="T21" s="131">
        <v>4</v>
      </c>
    </row>
    <row r="22" spans="1:20" ht="60" customHeight="1" x14ac:dyDescent="0.15">
      <c r="A22" s="246"/>
      <c r="B22" s="247"/>
      <c r="C22" s="248"/>
      <c r="D22" s="248"/>
      <c r="E22" s="248"/>
      <c r="F22" s="248"/>
      <c r="G22" s="248"/>
      <c r="H22" s="248"/>
      <c r="I22" s="248"/>
      <c r="J22" s="249"/>
      <c r="K22" s="2" t="str">
        <f>IF(LEN(B22)=0,"",IF(256-LEN(B22)&gt;0,"残り" &amp; 256-LEN(B22) &amp; "文字",IF(256-LEN(B22)=0,"","文字数がオーバーしています")))</f>
        <v/>
      </c>
      <c r="T22" s="131">
        <v>4</v>
      </c>
    </row>
    <row r="23" spans="1:20" ht="56.25" customHeight="1" x14ac:dyDescent="0.15">
      <c r="A23" s="246"/>
      <c r="B23" s="250" t="s">
        <v>146</v>
      </c>
      <c r="C23" s="251"/>
      <c r="D23" s="251"/>
      <c r="E23" s="251"/>
      <c r="F23" s="251"/>
      <c r="G23" s="36"/>
      <c r="H23" s="36"/>
      <c r="I23" s="36"/>
      <c r="J23" s="36"/>
      <c r="K23">
        <f>SUM(G23:J23)</f>
        <v>0</v>
      </c>
      <c r="S23" s="131">
        <v>0</v>
      </c>
      <c r="T23" s="131">
        <v>5</v>
      </c>
    </row>
    <row r="24" spans="1:20" ht="60" customHeight="1" x14ac:dyDescent="0.15">
      <c r="A24" s="246"/>
      <c r="B24" s="247"/>
      <c r="C24" s="248"/>
      <c r="D24" s="248"/>
      <c r="E24" s="248"/>
      <c r="F24" s="248"/>
      <c r="G24" s="248"/>
      <c r="H24" s="248"/>
      <c r="I24" s="248"/>
      <c r="J24" s="249"/>
      <c r="K24" s="2" t="str">
        <f>IF(LEN(B24)=0,"",IF(256-LEN(B24)&gt;0,"残り" &amp; 256-LEN(B24) &amp; "文字",IF(256-LEN(B24)=0,"","文字数がオーバーしています")))</f>
        <v/>
      </c>
      <c r="T24" s="131">
        <v>5</v>
      </c>
    </row>
    <row r="25" spans="1:20" ht="56.25" customHeight="1" x14ac:dyDescent="0.15">
      <c r="A25" s="246"/>
      <c r="B25" s="250" t="s">
        <v>147</v>
      </c>
      <c r="C25" s="251"/>
      <c r="D25" s="251"/>
      <c r="E25" s="251"/>
      <c r="F25" s="251"/>
      <c r="G25" s="36"/>
      <c r="H25" s="36"/>
      <c r="I25" s="36"/>
      <c r="J25" s="36"/>
      <c r="K25">
        <f>SUM(G25:J25)</f>
        <v>0</v>
      </c>
      <c r="S25" s="131">
        <v>0</v>
      </c>
      <c r="T25" s="131">
        <v>6</v>
      </c>
    </row>
    <row r="26" spans="1:20" ht="60" customHeight="1" x14ac:dyDescent="0.15">
      <c r="A26" s="246"/>
      <c r="B26" s="247"/>
      <c r="C26" s="248"/>
      <c r="D26" s="248"/>
      <c r="E26" s="248"/>
      <c r="F26" s="248"/>
      <c r="G26" s="248"/>
      <c r="H26" s="248"/>
      <c r="I26" s="248"/>
      <c r="J26" s="249"/>
      <c r="K26" s="2" t="str">
        <f>IF(LEN(B26)=0,"",IF(256-LEN(B26)&gt;0,"残り" &amp; 256-LEN(B26) &amp; "文字",IF(256-LEN(B26)=0,"","文字数がオーバーしています")))</f>
        <v/>
      </c>
      <c r="T26" s="131">
        <v>6</v>
      </c>
    </row>
    <row r="27" spans="1:20" ht="56.25" customHeight="1" x14ac:dyDescent="0.15">
      <c r="A27" s="246"/>
      <c r="B27" s="250" t="s">
        <v>148</v>
      </c>
      <c r="C27" s="251"/>
      <c r="D27" s="251"/>
      <c r="E27" s="251"/>
      <c r="F27" s="251"/>
      <c r="G27" s="36"/>
      <c r="H27" s="36"/>
      <c r="I27" s="36"/>
      <c r="J27" s="36"/>
      <c r="K27">
        <f>SUM(G27:J27)</f>
        <v>0</v>
      </c>
      <c r="S27" s="131">
        <v>0</v>
      </c>
      <c r="T27" s="131">
        <v>7</v>
      </c>
    </row>
    <row r="28" spans="1:20" ht="60" customHeight="1" x14ac:dyDescent="0.15">
      <c r="A28" s="246"/>
      <c r="B28" s="247"/>
      <c r="C28" s="248"/>
      <c r="D28" s="248"/>
      <c r="E28" s="248"/>
      <c r="F28" s="248"/>
      <c r="G28" s="248"/>
      <c r="H28" s="248"/>
      <c r="I28" s="248"/>
      <c r="J28" s="249"/>
      <c r="K28" s="2" t="str">
        <f>IF(LEN(B28)=0,"",IF(256-LEN(B28)&gt;0,"残り" &amp; 256-LEN(B28) &amp; "文字",IF(256-LEN(B28)=0,"","文字数がオーバーしています")))</f>
        <v/>
      </c>
      <c r="T28" s="131">
        <v>7</v>
      </c>
    </row>
    <row r="29" spans="1:20" ht="56.25" customHeight="1" x14ac:dyDescent="0.15">
      <c r="A29" s="246"/>
      <c r="B29" s="250" t="s">
        <v>149</v>
      </c>
      <c r="C29" s="251"/>
      <c r="D29" s="251"/>
      <c r="E29" s="251"/>
      <c r="F29" s="251"/>
      <c r="G29" s="36"/>
      <c r="H29" s="36"/>
      <c r="I29" s="36"/>
      <c r="J29" s="36"/>
      <c r="K29">
        <f>SUM(G29:J29)</f>
        <v>0</v>
      </c>
      <c r="S29" s="131">
        <v>0</v>
      </c>
      <c r="T29" s="131">
        <v>8</v>
      </c>
    </row>
    <row r="30" spans="1:20" ht="60" customHeight="1" x14ac:dyDescent="0.15">
      <c r="A30" s="246"/>
      <c r="B30" s="247"/>
      <c r="C30" s="248"/>
      <c r="D30" s="248"/>
      <c r="E30" s="248"/>
      <c r="F30" s="248"/>
      <c r="G30" s="248"/>
      <c r="H30" s="248"/>
      <c r="I30" s="248"/>
      <c r="J30" s="249"/>
      <c r="K30" s="2" t="str">
        <f>IF(LEN(B30)=0,"",IF(256-LEN(B30)&gt;0,"残り" &amp; 256-LEN(B30) &amp; "文字",IF(256-LEN(B30)=0,"","文字数がオーバーしています")))</f>
        <v/>
      </c>
      <c r="T30" s="131">
        <v>8</v>
      </c>
    </row>
    <row r="31" spans="1:20" ht="56.25" customHeight="1" x14ac:dyDescent="0.15">
      <c r="A31" s="246"/>
      <c r="B31" s="250" t="s">
        <v>150</v>
      </c>
      <c r="C31" s="251"/>
      <c r="D31" s="251"/>
      <c r="E31" s="251"/>
      <c r="F31" s="251"/>
      <c r="G31" s="36"/>
      <c r="H31" s="36"/>
      <c r="I31" s="36"/>
      <c r="J31" s="36"/>
      <c r="K31">
        <f>SUM(G31:J31)</f>
        <v>0</v>
      </c>
      <c r="S31" s="131">
        <v>0</v>
      </c>
      <c r="T31" s="131">
        <v>9</v>
      </c>
    </row>
    <row r="32" spans="1:20" ht="60" customHeight="1" x14ac:dyDescent="0.15">
      <c r="A32" s="246"/>
      <c r="B32" s="247"/>
      <c r="C32" s="248"/>
      <c r="D32" s="248"/>
      <c r="E32" s="248"/>
      <c r="F32" s="248"/>
      <c r="G32" s="248"/>
      <c r="H32" s="248"/>
      <c r="I32" s="248"/>
      <c r="J32" s="249"/>
      <c r="K32" s="2" t="str">
        <f>IF(LEN(B32)=0,"",IF(256-LEN(B32)&gt;0,"残り" &amp; 256-LEN(B32) &amp; "文字",IF(256-LEN(B32)=0,"","文字数がオーバーしています")))</f>
        <v/>
      </c>
      <c r="T32" s="131">
        <v>9</v>
      </c>
    </row>
    <row r="33" spans="1:20" ht="56.25" customHeight="1" x14ac:dyDescent="0.15">
      <c r="A33" s="246"/>
      <c r="B33" s="250" t="s">
        <v>151</v>
      </c>
      <c r="C33" s="251"/>
      <c r="D33" s="251"/>
      <c r="E33" s="251"/>
      <c r="F33" s="251"/>
      <c r="G33" s="36"/>
      <c r="H33" s="36"/>
      <c r="I33" s="36"/>
      <c r="J33" s="36"/>
      <c r="K33">
        <f>SUM(G33:J33)</f>
        <v>0</v>
      </c>
      <c r="S33" s="131">
        <v>0</v>
      </c>
      <c r="T33" s="131">
        <v>10</v>
      </c>
    </row>
    <row r="34" spans="1:20" ht="60" customHeight="1" x14ac:dyDescent="0.15">
      <c r="A34" s="246"/>
      <c r="B34" s="247"/>
      <c r="C34" s="248"/>
      <c r="D34" s="248"/>
      <c r="E34" s="248"/>
      <c r="F34" s="248"/>
      <c r="G34" s="248"/>
      <c r="H34" s="248"/>
      <c r="I34" s="248"/>
      <c r="J34" s="249"/>
      <c r="K34" s="2" t="str">
        <f>IF(LEN(B34)=0,"",IF(256-LEN(B34)&gt;0,"残り" &amp; 256-LEN(B34) &amp; "文字",IF(256-LEN(B34)=0,"","文字数がオーバーしています")))</f>
        <v/>
      </c>
      <c r="T34" s="131">
        <v>10</v>
      </c>
    </row>
    <row r="35" spans="1:20" ht="56.25" customHeight="1" x14ac:dyDescent="0.15">
      <c r="A35" s="246"/>
      <c r="B35" s="250" t="s">
        <v>152</v>
      </c>
      <c r="C35" s="251"/>
      <c r="D35" s="251"/>
      <c r="E35" s="251"/>
      <c r="F35" s="251"/>
      <c r="G35" s="36"/>
      <c r="H35" s="36"/>
      <c r="I35" s="36"/>
      <c r="J35" s="36"/>
      <c r="K35">
        <f>SUM(G35:J35)</f>
        <v>0</v>
      </c>
      <c r="S35" s="131">
        <v>0</v>
      </c>
      <c r="T35" s="131">
        <v>11</v>
      </c>
    </row>
    <row r="36" spans="1:20" ht="60" customHeight="1" x14ac:dyDescent="0.15">
      <c r="A36" s="246"/>
      <c r="B36" s="247"/>
      <c r="C36" s="248"/>
      <c r="D36" s="248"/>
      <c r="E36" s="248"/>
      <c r="F36" s="248"/>
      <c r="G36" s="248"/>
      <c r="H36" s="248"/>
      <c r="I36" s="248"/>
      <c r="J36" s="249"/>
      <c r="K36" s="2" t="str">
        <f>IF(LEN(B36)=0,"",IF(256-LEN(B36)&gt;0,"残り" &amp; 256-LEN(B36) &amp; "文字",IF(256-LEN(B36)=0,"","文字数がオーバーしています")))</f>
        <v/>
      </c>
      <c r="T36" s="131">
        <v>11</v>
      </c>
    </row>
  </sheetData>
  <sheetProtection algorithmName="SHA-512" hashValue="Y9NZPhYhS8vXLYicf8P0X3dz242PCMsZwuU3DYUcel1unV9qZ0t2DyehkO6E6kIB4BJFcrj8mxtdHnQ46wPOGw==" saltValue="/6msfyCbKVBSW+ViKt/jNQ==" spinCount="100000" sheet="1" objects="1" scenarios="1" formatCells="0"/>
  <mergeCells count="47">
    <mergeCell ref="B10:J10"/>
    <mergeCell ref="A13:A14"/>
    <mergeCell ref="A2:J2"/>
    <mergeCell ref="G13:J13"/>
    <mergeCell ref="B14:F14"/>
    <mergeCell ref="B13:F13"/>
    <mergeCell ref="E4:J4"/>
    <mergeCell ref="C4:D4"/>
    <mergeCell ref="G5:I5"/>
    <mergeCell ref="G6:I6"/>
    <mergeCell ref="G7:I7"/>
    <mergeCell ref="G8:I8"/>
    <mergeCell ref="C3:D3"/>
    <mergeCell ref="E3:J3"/>
    <mergeCell ref="A17:A18"/>
    <mergeCell ref="B18:J18"/>
    <mergeCell ref="B15:F15"/>
    <mergeCell ref="B17:F17"/>
    <mergeCell ref="B16:J16"/>
    <mergeCell ref="A15:A16"/>
    <mergeCell ref="A19:A20"/>
    <mergeCell ref="B20:J20"/>
    <mergeCell ref="A21:A22"/>
    <mergeCell ref="B22:J22"/>
    <mergeCell ref="B19:F19"/>
    <mergeCell ref="B21:F21"/>
    <mergeCell ref="B29:F29"/>
    <mergeCell ref="B31:F31"/>
    <mergeCell ref="A33:A34"/>
    <mergeCell ref="B34:J34"/>
    <mergeCell ref="A23:A24"/>
    <mergeCell ref="B24:J24"/>
    <mergeCell ref="B23:F23"/>
    <mergeCell ref="A25:A26"/>
    <mergeCell ref="B26:J26"/>
    <mergeCell ref="A27:A28"/>
    <mergeCell ref="B28:J28"/>
    <mergeCell ref="B25:F25"/>
    <mergeCell ref="B27:F27"/>
    <mergeCell ref="A29:A30"/>
    <mergeCell ref="B30:J30"/>
    <mergeCell ref="A35:A36"/>
    <mergeCell ref="B36:J36"/>
    <mergeCell ref="B33:F33"/>
    <mergeCell ref="B35:F35"/>
    <mergeCell ref="A31:A32"/>
    <mergeCell ref="B32:J32"/>
  </mergeCells>
  <phoneticPr fontId="2"/>
  <dataValidations count="7">
    <dataValidation type="textLength" imeMode="hiragana" operator="lessThanOrEqual" allowBlank="1" showErrorMessage="1" errorTitle="もう一度入力してください！" error="文字数がオーバーしました。_x000a_（256文字までになるように短くしてください。）_x000a_" sqref="B22:J22 B20:J20 B18:J18 B16:J16 B24:J24 B26:J26 B28:J28 B30:J30 B32:J32 B34:J34 B36:J36" xr:uid="{00000000-0002-0000-0400-000000000000}">
      <formula1>256</formula1>
    </dataValidation>
    <dataValidation type="whole" imeMode="disabled" operator="greaterThanOrEqual" allowBlank="1" showErrorMessage="1" errorTitle="もう一度入力してください！" error="数値が正しくありません。" sqref="G23:J23 G21:J21 G19:J19 G17:J17 G15:J15 G25:J25 G27:J27 G29:J29 G31:J31 G33:J33 G35:J35" xr:uid="{00000000-0002-0000-04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1:J11" xr:uid="{00000000-0002-0000-0400-000002000000}">
      <formula1>512</formula1>
    </dataValidation>
    <dataValidation type="whole" imeMode="disabled" operator="greaterThanOrEqual" allowBlank="1" showErrorMessage="1" errorTitle="もう一度入力してください！" error="数値が正しくありません。_x000a_" sqref="G7" xr:uid="{00000000-0002-0000-04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5" xr:uid="{00000000-0002-0000-0400-000004000000}">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10:J10" xr:uid="{00000000-0002-0000-0400-000005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5" xr:uid="{00000000-0002-0000-0400-000006000000}">
      <formula1>128</formula1>
    </dataValidation>
  </dataValidations>
  <printOptions horizontalCentered="1"/>
  <pageMargins left="0.59055118110236227" right="0.59055118110236227" top="0.59055118110236227" bottom="0.39370078740157483" header="0.51181102362204722" footer="0.31496062992125984"/>
  <pageSetup paperSize="9" scale="91" orientation="portrait" blackAndWhite="1" r:id="rId1"/>
  <headerFooter alignWithMargins="0">
    <oddFooter>&amp;R&amp;P／&amp;N</oddFooter>
  </headerFooter>
  <rowBreaks count="1" manualBreakCount="1">
    <brk id="20"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T221"/>
  <sheetViews>
    <sheetView view="pageBreakPreview" zoomScale="50" zoomScaleNormal="85" zoomScaleSheetLayoutView="50" workbookViewId="0">
      <selection activeCell="M184" sqref="M184"/>
    </sheetView>
  </sheetViews>
  <sheetFormatPr defaultColWidth="9" defaultRowHeight="13.5" x14ac:dyDescent="0.15"/>
  <cols>
    <col min="1" max="1" width="3" style="21" customWidth="1"/>
    <col min="2" max="2" width="13.875" style="22" customWidth="1"/>
    <col min="3" max="3" width="37.625" style="22" customWidth="1"/>
    <col min="4" max="4" width="33.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"〔組織マネジメント：" &amp;  評価結果報告書!B23 &amp; "〕"</f>
        <v>〔組織マネジメント：訪問介護〕</v>
      </c>
      <c r="B1" s="4"/>
      <c r="C1" s="4"/>
      <c r="D1" s="4"/>
      <c r="E1" s="3"/>
      <c r="F1" s="141" t="s">
        <v>140</v>
      </c>
      <c r="H1" s="23"/>
    </row>
    <row r="2" spans="1:20" ht="14.25" customHeight="1" x14ac:dyDescent="0.15">
      <c r="A2" s="1"/>
      <c r="B2" s="4"/>
      <c r="C2" s="4"/>
      <c r="F2" s="6" t="str">
        <f>"《事業所名： " &amp; 評価結果報告書!B24 &amp; "》"</f>
        <v>《事業所名： 》</v>
      </c>
      <c r="H2" s="25"/>
    </row>
    <row r="3" spans="1:20" x14ac:dyDescent="0.15">
      <c r="A3" s="72" t="s">
        <v>69</v>
      </c>
      <c r="B3" s="73" t="s">
        <v>130</v>
      </c>
      <c r="F3" s="26"/>
      <c r="G3" s="26"/>
      <c r="H3" s="7"/>
      <c r="I3" s="55"/>
      <c r="J3" s="7"/>
      <c r="K3" s="7"/>
      <c r="L3" s="7"/>
      <c r="M3" s="74"/>
      <c r="N3" s="74"/>
      <c r="O3" s="74"/>
      <c r="P3" s="74"/>
      <c r="Q3" s="74"/>
      <c r="R3" s="74"/>
      <c r="S3" s="74"/>
      <c r="T3" s="74"/>
    </row>
    <row r="4" spans="1:20" ht="18" customHeight="1" thickBot="1" x14ac:dyDescent="0.2">
      <c r="A4" s="78" t="s">
        <v>0</v>
      </c>
      <c r="B4" s="327" t="s">
        <v>77</v>
      </c>
      <c r="C4" s="328"/>
      <c r="D4" s="328"/>
      <c r="E4" s="328"/>
      <c r="F4" s="329"/>
      <c r="H4" s="74"/>
      <c r="I4" s="55"/>
      <c r="J4" s="7" t="s">
        <v>60</v>
      </c>
      <c r="K4" s="7"/>
      <c r="L4" s="74"/>
      <c r="M4" s="74"/>
      <c r="N4" s="74"/>
      <c r="O4" s="74"/>
      <c r="P4" s="74"/>
      <c r="Q4" s="74"/>
      <c r="R4" s="74"/>
      <c r="S4" s="74"/>
      <c r="T4" s="74" t="s">
        <v>61</v>
      </c>
    </row>
    <row r="5" spans="1:20" ht="18" customHeight="1" thickTop="1" x14ac:dyDescent="0.15">
      <c r="A5" s="288">
        <v>1</v>
      </c>
      <c r="B5" s="290" t="s">
        <v>154</v>
      </c>
      <c r="C5" s="291"/>
      <c r="D5" s="291"/>
      <c r="E5" s="291"/>
      <c r="F5" s="292"/>
      <c r="H5" s="74"/>
      <c r="I5" s="55"/>
      <c r="J5" s="7" t="s">
        <v>56</v>
      </c>
      <c r="K5" s="7"/>
      <c r="L5" s="74"/>
      <c r="M5" s="74"/>
      <c r="N5" s="74"/>
      <c r="O5" s="74"/>
      <c r="P5" s="74"/>
      <c r="Q5" s="74"/>
      <c r="R5" s="74"/>
      <c r="S5" s="74"/>
      <c r="T5" s="74" t="s">
        <v>62</v>
      </c>
    </row>
    <row r="6" spans="1:20" s="84" customFormat="1" ht="30" customHeight="1" thickBot="1" x14ac:dyDescent="0.2">
      <c r="A6" s="289"/>
      <c r="B6" s="293" t="s">
        <v>153</v>
      </c>
      <c r="C6" s="294"/>
      <c r="D6" s="294"/>
      <c r="E6" s="294"/>
      <c r="F6" s="295"/>
      <c r="G6" s="79"/>
      <c r="H6" s="80"/>
      <c r="I6" s="81"/>
      <c r="J6" s="82" t="s">
        <v>63</v>
      </c>
      <c r="K6" s="80">
        <v>1</v>
      </c>
      <c r="L6" s="80">
        <v>120</v>
      </c>
      <c r="M6" s="83"/>
      <c r="N6" s="83"/>
      <c r="O6" s="83"/>
      <c r="P6" s="83"/>
      <c r="Q6" s="83"/>
      <c r="R6" s="83"/>
      <c r="S6" s="74"/>
      <c r="T6" s="83"/>
    </row>
    <row r="7" spans="1:20" s="11" customFormat="1" ht="17.25" customHeight="1" x14ac:dyDescent="0.15">
      <c r="A7" s="85"/>
      <c r="B7" s="296" t="s">
        <v>156</v>
      </c>
      <c r="C7" s="297"/>
      <c r="D7" s="297"/>
      <c r="E7" s="297"/>
      <c r="F7" s="298"/>
      <c r="G7" s="86"/>
      <c r="H7" s="87"/>
      <c r="I7" s="88"/>
      <c r="J7" s="7" t="s">
        <v>64</v>
      </c>
      <c r="K7" s="87"/>
      <c r="L7" s="87"/>
      <c r="M7" s="89"/>
      <c r="N7" s="89"/>
      <c r="O7" s="89"/>
      <c r="P7" s="89"/>
      <c r="Q7" s="89"/>
      <c r="R7" s="89"/>
      <c r="S7" s="74"/>
      <c r="T7" s="89"/>
    </row>
    <row r="8" spans="1:20" s="84" customFormat="1" ht="30" customHeight="1" thickBot="1" x14ac:dyDescent="0.2">
      <c r="A8" s="90"/>
      <c r="B8" s="299" t="s">
        <v>155</v>
      </c>
      <c r="C8" s="300"/>
      <c r="D8" s="323" t="s">
        <v>84</v>
      </c>
      <c r="E8" s="323"/>
      <c r="F8" s="114" t="str">
        <f>IF(COUNT(P12:Q24) &gt; 0,COUNT(P12:P24) &amp; "／" &amp; COUNT(P12:Q24),"")</f>
        <v/>
      </c>
      <c r="G8" s="79"/>
      <c r="H8" s="80"/>
      <c r="I8" s="81"/>
      <c r="J8" s="82" t="s">
        <v>65</v>
      </c>
      <c r="K8" s="80">
        <v>1</v>
      </c>
      <c r="L8" s="80">
        <v>546</v>
      </c>
      <c r="M8" s="83"/>
      <c r="N8" s="83"/>
      <c r="O8" s="83"/>
      <c r="P8" s="83"/>
      <c r="Q8" s="83"/>
      <c r="R8" s="83"/>
      <c r="S8" s="74"/>
      <c r="T8" s="83"/>
    </row>
    <row r="9" spans="1:20" x14ac:dyDescent="0.15">
      <c r="A9" s="91"/>
      <c r="B9" s="92" t="s">
        <v>157</v>
      </c>
      <c r="C9" s="324" t="str">
        <f>IF((MIN(I12:I13)=0),"標準項目の「あり」「なし」を選択してください","")</f>
        <v>標準項目の「あり」「なし」を選択してください</v>
      </c>
      <c r="D9" s="324"/>
      <c r="E9" s="324"/>
      <c r="F9" s="325"/>
      <c r="H9" s="74"/>
      <c r="I9" s="55"/>
      <c r="J9" s="7" t="s">
        <v>66</v>
      </c>
      <c r="K9" s="7">
        <v>1</v>
      </c>
      <c r="L9" s="74">
        <v>17430</v>
      </c>
      <c r="M9" s="74"/>
      <c r="N9" s="74"/>
      <c r="O9" s="74"/>
      <c r="P9" s="74"/>
      <c r="Q9" s="74"/>
      <c r="R9" s="74"/>
      <c r="S9" s="74"/>
      <c r="T9" s="74"/>
    </row>
    <row r="10" spans="1:20" s="96" customFormat="1" ht="37.5" customHeight="1" x14ac:dyDescent="0.15">
      <c r="A10" s="93" t="s">
        <v>57</v>
      </c>
      <c r="B10" s="272" t="s">
        <v>158</v>
      </c>
      <c r="C10" s="273"/>
      <c r="D10" s="326" t="str">
        <f xml:space="preserve"> "評点（" &amp; REPT("○",COUNT(P12:P13)) &amp; REPT("●",COUNT(Q12:Q13)) &amp; "）"</f>
        <v>評点（）</v>
      </c>
      <c r="E10" s="326"/>
      <c r="F10" s="113" t="str">
        <f>IF(COUNT(R12:R13)&gt;0,"・非該当" &amp; COUNT(R12:R13),"")</f>
        <v/>
      </c>
      <c r="G10" s="79"/>
      <c r="H10" s="94"/>
      <c r="I10" s="95" t="str">
        <f>IF(MIN(I12:I13)=0,"",IF(COUNT(P12:Q13)=0,"-",IF(COUNT(P12:Q13)=COUNT(P12:P13),"A",IF(COUNT(P12:P13)=0,"C","B"))))</f>
        <v/>
      </c>
      <c r="J10" s="7" t="s">
        <v>51</v>
      </c>
      <c r="K10" s="95"/>
      <c r="L10" s="94"/>
      <c r="M10" s="94"/>
      <c r="N10" s="94"/>
      <c r="O10" s="94"/>
      <c r="P10" s="94"/>
      <c r="Q10" s="94"/>
      <c r="R10" s="94"/>
      <c r="S10" s="74"/>
      <c r="T10" s="94"/>
    </row>
    <row r="11" spans="1:20" x14ac:dyDescent="0.15">
      <c r="A11" s="91"/>
      <c r="B11" s="112" t="s">
        <v>52</v>
      </c>
      <c r="C11" s="315" t="s">
        <v>53</v>
      </c>
      <c r="D11" s="316"/>
      <c r="E11" s="316"/>
      <c r="F11" s="317"/>
      <c r="H11" s="74"/>
      <c r="I11" s="55"/>
      <c r="J11" s="7" t="s">
        <v>54</v>
      </c>
      <c r="K11" s="7"/>
      <c r="L11" s="74"/>
      <c r="M11" s="74"/>
      <c r="N11" s="74"/>
      <c r="O11" s="74"/>
      <c r="P11" s="74"/>
      <c r="Q11" s="74"/>
      <c r="R11" s="74"/>
      <c r="S11" s="74"/>
      <c r="T11" s="74"/>
    </row>
    <row r="12" spans="1:20" ht="37.5" customHeight="1" x14ac:dyDescent="0.15">
      <c r="A12" s="91"/>
      <c r="B12" s="97"/>
      <c r="C12" s="293" t="s">
        <v>159</v>
      </c>
      <c r="D12" s="294"/>
      <c r="E12" s="318"/>
      <c r="F12" s="98"/>
      <c r="G12" s="79"/>
      <c r="H12" s="74"/>
      <c r="I12" s="55">
        <v>0</v>
      </c>
      <c r="J12" s="7" t="s">
        <v>55</v>
      </c>
      <c r="K12" s="7">
        <v>1</v>
      </c>
      <c r="L12" s="74">
        <v>60031</v>
      </c>
      <c r="M12" s="74"/>
      <c r="N12" s="74"/>
      <c r="O12" s="74"/>
      <c r="P12" s="74" t="str">
        <f>IF(I12=3,1,"")</f>
        <v/>
      </c>
      <c r="Q12" s="74" t="str">
        <f>IF(I12=2,1,"")</f>
        <v/>
      </c>
      <c r="R12" s="74" t="str">
        <f>IF(I12=1,1,"")</f>
        <v/>
      </c>
      <c r="S12" s="74"/>
      <c r="T12" s="74"/>
    </row>
    <row r="13" spans="1:20" ht="37.5" customHeight="1" thickBot="1" x14ac:dyDescent="0.2">
      <c r="A13" s="91"/>
      <c r="B13" s="97"/>
      <c r="C13" s="293" t="s">
        <v>160</v>
      </c>
      <c r="D13" s="294"/>
      <c r="E13" s="318"/>
      <c r="F13" s="98"/>
      <c r="G13" s="79"/>
      <c r="H13" s="74"/>
      <c r="I13" s="55">
        <v>0</v>
      </c>
      <c r="J13" s="7" t="s">
        <v>55</v>
      </c>
      <c r="K13" s="7">
        <v>2</v>
      </c>
      <c r="L13" s="74">
        <v>60032</v>
      </c>
      <c r="M13" s="74"/>
      <c r="N13" s="74"/>
      <c r="O13" s="74"/>
      <c r="P13" s="74" t="str">
        <f>IF(I13=3,1,"")</f>
        <v/>
      </c>
      <c r="Q13" s="74" t="str">
        <f>IF(I13=2,1,"")</f>
        <v/>
      </c>
      <c r="R13" s="74" t="str">
        <f>IF(I13=1,1,"")</f>
        <v/>
      </c>
      <c r="S13" s="74"/>
      <c r="T13" s="74"/>
    </row>
    <row r="14" spans="1:20" x14ac:dyDescent="0.15">
      <c r="A14" s="91"/>
      <c r="B14" s="92" t="s">
        <v>161</v>
      </c>
      <c r="C14" s="324" t="str">
        <f>IF((MIN(I17:I18)=0),"標準項目の「あり」「なし」を選択してください","")</f>
        <v>標準項目の「あり」「なし」を選択してください</v>
      </c>
      <c r="D14" s="324"/>
      <c r="E14" s="324"/>
      <c r="F14" s="325"/>
      <c r="H14" s="74"/>
      <c r="I14" s="55"/>
      <c r="J14" s="7" t="s">
        <v>66</v>
      </c>
      <c r="K14" s="7">
        <v>2</v>
      </c>
      <c r="L14" s="74">
        <v>17431</v>
      </c>
      <c r="M14" s="74"/>
      <c r="N14" s="74"/>
      <c r="O14" s="74"/>
      <c r="P14" s="74"/>
      <c r="Q14" s="74"/>
      <c r="R14" s="74"/>
      <c r="S14" s="74"/>
      <c r="T14" s="74"/>
    </row>
    <row r="15" spans="1:20" s="96" customFormat="1" ht="37.5" customHeight="1" x14ac:dyDescent="0.15">
      <c r="A15" s="93" t="s">
        <v>57</v>
      </c>
      <c r="B15" s="272" t="s">
        <v>162</v>
      </c>
      <c r="C15" s="273"/>
      <c r="D15" s="326" t="str">
        <f xml:space="preserve"> "評点（" &amp; REPT("○",COUNT(P17:P18)) &amp; REPT("●",COUNT(Q17:Q18)) &amp; "）"</f>
        <v>評点（）</v>
      </c>
      <c r="E15" s="326"/>
      <c r="F15" s="113" t="str">
        <f>IF(COUNT(R17:R18)&gt;0,"・非該当" &amp; COUNT(R17:R18),"")</f>
        <v/>
      </c>
      <c r="G15" s="79"/>
      <c r="H15" s="94"/>
      <c r="I15" s="95" t="str">
        <f>IF(MIN(I17:I18)=0,"",IF(COUNT(P17:Q18)=0,"-",IF(COUNT(P17:Q18)=COUNT(P17:P18),"A",IF(COUNT(P17:P18)=0,"C","B"))))</f>
        <v/>
      </c>
      <c r="J15" s="7" t="s">
        <v>51</v>
      </c>
      <c r="K15" s="95"/>
      <c r="L15" s="94"/>
      <c r="M15" s="94"/>
      <c r="N15" s="94"/>
      <c r="O15" s="94"/>
      <c r="P15" s="94"/>
      <c r="Q15" s="94"/>
      <c r="R15" s="94"/>
      <c r="S15" s="74"/>
      <c r="T15" s="94"/>
    </row>
    <row r="16" spans="1:20" x14ac:dyDescent="0.15">
      <c r="A16" s="91"/>
      <c r="B16" s="112" t="s">
        <v>52</v>
      </c>
      <c r="C16" s="315" t="s">
        <v>53</v>
      </c>
      <c r="D16" s="316"/>
      <c r="E16" s="316"/>
      <c r="F16" s="317"/>
      <c r="H16" s="74"/>
      <c r="I16" s="55"/>
      <c r="J16" s="7" t="s">
        <v>54</v>
      </c>
      <c r="K16" s="7"/>
      <c r="L16" s="74"/>
      <c r="M16" s="74"/>
      <c r="N16" s="74"/>
      <c r="O16" s="74"/>
      <c r="P16" s="74"/>
      <c r="Q16" s="74"/>
      <c r="R16" s="74"/>
      <c r="S16" s="74"/>
      <c r="T16" s="74"/>
    </row>
    <row r="17" spans="1:20" ht="37.5" customHeight="1" x14ac:dyDescent="0.15">
      <c r="A17" s="91"/>
      <c r="B17" s="97"/>
      <c r="C17" s="293" t="s">
        <v>163</v>
      </c>
      <c r="D17" s="294"/>
      <c r="E17" s="318"/>
      <c r="F17" s="98"/>
      <c r="G17" s="79"/>
      <c r="H17" s="74"/>
      <c r="I17" s="55">
        <v>0</v>
      </c>
      <c r="J17" s="7" t="s">
        <v>55</v>
      </c>
      <c r="K17" s="7">
        <v>1</v>
      </c>
      <c r="L17" s="74">
        <v>60033</v>
      </c>
      <c r="M17" s="74"/>
      <c r="N17" s="74"/>
      <c r="O17" s="74"/>
      <c r="P17" s="74" t="str">
        <f>IF(I17=3,1,"")</f>
        <v/>
      </c>
      <c r="Q17" s="74" t="str">
        <f>IF(I17=2,1,"")</f>
        <v/>
      </c>
      <c r="R17" s="74" t="str">
        <f>IF(I17=1,1,"")</f>
        <v/>
      </c>
      <c r="S17" s="74"/>
      <c r="T17" s="74"/>
    </row>
    <row r="18" spans="1:20" ht="37.5" customHeight="1" thickBot="1" x14ac:dyDescent="0.2">
      <c r="A18" s="91"/>
      <c r="B18" s="97"/>
      <c r="C18" s="293" t="s">
        <v>164</v>
      </c>
      <c r="D18" s="294"/>
      <c r="E18" s="318"/>
      <c r="F18" s="98"/>
      <c r="G18" s="79"/>
      <c r="H18" s="74"/>
      <c r="I18" s="55">
        <v>0</v>
      </c>
      <c r="J18" s="7" t="s">
        <v>55</v>
      </c>
      <c r="K18" s="7">
        <v>2</v>
      </c>
      <c r="L18" s="74">
        <v>60034</v>
      </c>
      <c r="M18" s="74"/>
      <c r="N18" s="74"/>
      <c r="O18" s="74"/>
      <c r="P18" s="74" t="str">
        <f>IF(I18=3,1,"")</f>
        <v/>
      </c>
      <c r="Q18" s="74" t="str">
        <f>IF(I18=2,1,"")</f>
        <v/>
      </c>
      <c r="R18" s="74" t="str">
        <f>IF(I18=1,1,"")</f>
        <v/>
      </c>
      <c r="S18" s="74"/>
      <c r="T18" s="74"/>
    </row>
    <row r="19" spans="1:20" x14ac:dyDescent="0.15">
      <c r="A19" s="91"/>
      <c r="B19" s="92" t="s">
        <v>165</v>
      </c>
      <c r="C19" s="324" t="str">
        <f>IF((MIN(I22:I24)=0),"標準項目の「あり」「なし」を選択してください","")</f>
        <v>標準項目の「あり」「なし」を選択してください</v>
      </c>
      <c r="D19" s="324"/>
      <c r="E19" s="324"/>
      <c r="F19" s="325"/>
      <c r="H19" s="74"/>
      <c r="I19" s="55"/>
      <c r="J19" s="7" t="s">
        <v>66</v>
      </c>
      <c r="K19" s="7">
        <v>3</v>
      </c>
      <c r="L19" s="74">
        <v>17432</v>
      </c>
      <c r="M19" s="74"/>
      <c r="N19" s="74"/>
      <c r="O19" s="74"/>
      <c r="P19" s="74"/>
      <c r="Q19" s="74"/>
      <c r="R19" s="74"/>
      <c r="S19" s="74"/>
      <c r="T19" s="74"/>
    </row>
    <row r="20" spans="1:20" s="96" customFormat="1" ht="37.5" customHeight="1" x14ac:dyDescent="0.15">
      <c r="A20" s="93" t="s">
        <v>57</v>
      </c>
      <c r="B20" s="272" t="s">
        <v>166</v>
      </c>
      <c r="C20" s="273"/>
      <c r="D20" s="326" t="str">
        <f xml:space="preserve"> "評点（" &amp; REPT("○",COUNT(P22:P24)) &amp; REPT("●",COUNT(Q22:Q24)) &amp; "）"</f>
        <v>評点（）</v>
      </c>
      <c r="E20" s="326"/>
      <c r="F20" s="113" t="str">
        <f>IF(COUNT(R22:R24)&gt;0,"・非該当" &amp; COUNT(R22:R24),"")</f>
        <v/>
      </c>
      <c r="G20" s="79"/>
      <c r="H20" s="94"/>
      <c r="I20" s="95" t="str">
        <f>IF(MIN(I22:I24)=0,"",IF(COUNT(P22:Q24)=0,"-",IF(COUNT(P22:Q24)=COUNT(P22:P24),"A",IF(COUNT(P22:P24)=0,"C","B"))))</f>
        <v/>
      </c>
      <c r="J20" s="7" t="s">
        <v>51</v>
      </c>
      <c r="K20" s="95"/>
      <c r="L20" s="94"/>
      <c r="M20" s="94"/>
      <c r="N20" s="94"/>
      <c r="O20" s="94"/>
      <c r="P20" s="94"/>
      <c r="Q20" s="94"/>
      <c r="R20" s="94"/>
      <c r="S20" s="74"/>
      <c r="T20" s="94"/>
    </row>
    <row r="21" spans="1:20" x14ac:dyDescent="0.15">
      <c r="A21" s="91"/>
      <c r="B21" s="112" t="s">
        <v>52</v>
      </c>
      <c r="C21" s="315" t="s">
        <v>53</v>
      </c>
      <c r="D21" s="316"/>
      <c r="E21" s="316"/>
      <c r="F21" s="317"/>
      <c r="H21" s="74"/>
      <c r="I21" s="55"/>
      <c r="J21" s="7" t="s">
        <v>54</v>
      </c>
      <c r="K21" s="7"/>
      <c r="L21" s="74"/>
      <c r="M21" s="74"/>
      <c r="N21" s="74"/>
      <c r="O21" s="74"/>
      <c r="P21" s="74"/>
      <c r="Q21" s="74"/>
      <c r="R21" s="74"/>
      <c r="S21" s="74"/>
      <c r="T21" s="74"/>
    </row>
    <row r="22" spans="1:20" ht="37.5" customHeight="1" x14ac:dyDescent="0.15">
      <c r="A22" s="91"/>
      <c r="B22" s="97"/>
      <c r="C22" s="293" t="s">
        <v>167</v>
      </c>
      <c r="D22" s="294"/>
      <c r="E22" s="318"/>
      <c r="F22" s="98"/>
      <c r="G22" s="79"/>
      <c r="H22" s="74"/>
      <c r="I22" s="55">
        <v>0</v>
      </c>
      <c r="J22" s="7" t="s">
        <v>55</v>
      </c>
      <c r="K22" s="7">
        <v>1</v>
      </c>
      <c r="L22" s="74">
        <v>60035</v>
      </c>
      <c r="M22" s="74"/>
      <c r="N22" s="74"/>
      <c r="O22" s="74"/>
      <c r="P22" s="74" t="str">
        <f>IF(I22=3,1,"")</f>
        <v/>
      </c>
      <c r="Q22" s="74" t="str">
        <f>IF(I22=2,1,"")</f>
        <v/>
      </c>
      <c r="R22" s="74" t="str">
        <f>IF(I22=1,1,"")</f>
        <v/>
      </c>
      <c r="S22" s="74"/>
      <c r="T22" s="74"/>
    </row>
    <row r="23" spans="1:20" ht="37.5" customHeight="1" x14ac:dyDescent="0.15">
      <c r="A23" s="91"/>
      <c r="B23" s="97"/>
      <c r="C23" s="293" t="s">
        <v>168</v>
      </c>
      <c r="D23" s="294"/>
      <c r="E23" s="318"/>
      <c r="F23" s="98"/>
      <c r="G23" s="79"/>
      <c r="H23" s="74"/>
      <c r="I23" s="55">
        <v>0</v>
      </c>
      <c r="J23" s="7" t="s">
        <v>55</v>
      </c>
      <c r="K23" s="7">
        <v>2</v>
      </c>
      <c r="L23" s="74">
        <v>60036</v>
      </c>
      <c r="M23" s="74"/>
      <c r="N23" s="74"/>
      <c r="O23" s="74"/>
      <c r="P23" s="74" t="str">
        <f>IF(I23=3,1,"")</f>
        <v/>
      </c>
      <c r="Q23" s="74" t="str">
        <f>IF(I23=2,1,"")</f>
        <v/>
      </c>
      <c r="R23" s="74" t="str">
        <f>IF(I23=1,1,"")</f>
        <v/>
      </c>
      <c r="S23" s="74"/>
      <c r="T23" s="74"/>
    </row>
    <row r="24" spans="1:20" ht="37.5" customHeight="1" thickBot="1" x14ac:dyDescent="0.2">
      <c r="A24" s="91"/>
      <c r="B24" s="97"/>
      <c r="C24" s="293" t="s">
        <v>169</v>
      </c>
      <c r="D24" s="294"/>
      <c r="E24" s="318"/>
      <c r="F24" s="98"/>
      <c r="G24" s="79"/>
      <c r="H24" s="74"/>
      <c r="I24" s="55">
        <v>0</v>
      </c>
      <c r="J24" s="7" t="s">
        <v>55</v>
      </c>
      <c r="K24" s="7">
        <v>3</v>
      </c>
      <c r="L24" s="74">
        <v>60037</v>
      </c>
      <c r="M24" s="74"/>
      <c r="N24" s="74"/>
      <c r="O24" s="74"/>
      <c r="P24" s="74" t="str">
        <f>IF(I24=3,1,"")</f>
        <v/>
      </c>
      <c r="Q24" s="74" t="str">
        <f>IF(I24=2,1,"")</f>
        <v/>
      </c>
      <c r="R24" s="74" t="str">
        <f>IF(I24=1,1,"")</f>
        <v/>
      </c>
      <c r="S24" s="74"/>
      <c r="T24" s="74"/>
    </row>
    <row r="25" spans="1:20" ht="20.25" customHeight="1" x14ac:dyDescent="0.15">
      <c r="A25" s="99"/>
      <c r="B25" s="319" t="s">
        <v>170</v>
      </c>
      <c r="C25" s="320"/>
      <c r="D25" s="321" t="str">
        <f>IF(AND(LEN(case1_1)&lt;&gt;0,COUNT(R12:R24)=7),checkB_1,(IF(LEN(checkA_1)&lt;&gt;0,checkA_1, checkB_1)))</f>
        <v>カテゴリー1の講評を入力してください</v>
      </c>
      <c r="E25" s="321"/>
      <c r="F25" s="322"/>
      <c r="H25" s="74"/>
      <c r="I25" s="55"/>
      <c r="J25" s="7" t="s">
        <v>56</v>
      </c>
      <c r="K25" s="7"/>
      <c r="L25" s="74"/>
      <c r="M25" s="74"/>
      <c r="N25" s="74"/>
      <c r="O25" s="74"/>
      <c r="P25" s="74"/>
      <c r="Q25" s="74"/>
      <c r="R25" s="74"/>
      <c r="S25" s="74"/>
      <c r="T25" s="74"/>
    </row>
    <row r="26" spans="1:20" s="103" customFormat="1" ht="21" customHeight="1" x14ac:dyDescent="0.15">
      <c r="A26" s="110"/>
      <c r="B26" s="302"/>
      <c r="C26" s="303"/>
      <c r="D26" s="303"/>
      <c r="E26" s="303"/>
      <c r="F26" s="304"/>
      <c r="G26" s="2" t="str">
        <f>IF(LEN(B26)=0,"",IF(40-LEN(B26)&gt;0,"残り" &amp; 40-LEN(B26) &amp; "文字",IF(40-LEN(B26)=0,"","文字数がオーバーしています")))</f>
        <v/>
      </c>
      <c r="H26" s="100"/>
      <c r="I26" s="101"/>
      <c r="J26" s="7" t="s">
        <v>78</v>
      </c>
      <c r="K26" s="100"/>
      <c r="L26" s="100"/>
      <c r="M26" s="102"/>
      <c r="N26" s="102"/>
      <c r="O26" s="102"/>
      <c r="P26" s="102"/>
      <c r="Q26" s="102"/>
      <c r="R26" s="102"/>
      <c r="S26" s="74"/>
      <c r="T26" s="102"/>
    </row>
    <row r="27" spans="1:20" s="103" customFormat="1" ht="65.099999999999994" customHeight="1" x14ac:dyDescent="0.15">
      <c r="A27" s="111"/>
      <c r="B27" s="305"/>
      <c r="C27" s="306"/>
      <c r="D27" s="306"/>
      <c r="E27" s="306"/>
      <c r="F27" s="307"/>
      <c r="G27" s="2" t="str">
        <f>IF(LEN(B27)=0,"",IF(256-LEN(B27)&gt;0,"残り" &amp; 256-LEN(B27) &amp; "文字",IF(256-LEN(B27)=0,"","文字数がオーバーしています")))</f>
        <v/>
      </c>
      <c r="H27" s="100"/>
      <c r="I27" s="101"/>
      <c r="J27" s="7" t="s">
        <v>81</v>
      </c>
      <c r="K27" s="100"/>
      <c r="L27" s="100"/>
      <c r="M27" s="102"/>
      <c r="N27" s="102"/>
      <c r="O27" s="102"/>
      <c r="P27" s="102"/>
      <c r="Q27" s="102"/>
      <c r="R27" s="102"/>
      <c r="S27" s="74"/>
      <c r="T27" s="102"/>
    </row>
    <row r="28" spans="1:20" s="103" customFormat="1" ht="21" customHeight="1" x14ac:dyDescent="0.15">
      <c r="A28" s="111"/>
      <c r="B28" s="308"/>
      <c r="C28" s="309"/>
      <c r="D28" s="309"/>
      <c r="E28" s="309"/>
      <c r="F28" s="310"/>
      <c r="G28" s="2" t="str">
        <f>IF(LEN(B28)=0,"",IF(40-LEN(B28)&gt;0,"残り" &amp; 40-LEN(B28) &amp; "文字",IF(40-LEN(B28)=0,"","文字数がオーバーしています")))</f>
        <v/>
      </c>
      <c r="H28" s="100"/>
      <c r="I28" s="101"/>
      <c r="J28" s="7" t="s">
        <v>79</v>
      </c>
      <c r="K28" s="100"/>
      <c r="L28" s="100"/>
      <c r="M28" s="102"/>
      <c r="N28" s="102"/>
      <c r="O28" s="102"/>
      <c r="P28" s="102"/>
      <c r="Q28" s="102"/>
      <c r="R28" s="102"/>
      <c r="S28" s="74"/>
      <c r="T28" s="102"/>
    </row>
    <row r="29" spans="1:20" s="103" customFormat="1" ht="65.099999999999994" customHeight="1" x14ac:dyDescent="0.15">
      <c r="A29" s="111"/>
      <c r="B29" s="311"/>
      <c r="C29" s="311"/>
      <c r="D29" s="311"/>
      <c r="E29" s="311"/>
      <c r="F29" s="312"/>
      <c r="G29" s="2" t="str">
        <f>IF(LEN(B29)=0,"",IF(256-LEN(B29)&gt;0,"残り" &amp; 256-LEN(B29) &amp; "文字",IF(256-LEN(B29)=0,"","文字数がオーバーしています")))</f>
        <v/>
      </c>
      <c r="H29" s="100"/>
      <c r="I29" s="101"/>
      <c r="J29" s="7" t="s">
        <v>82</v>
      </c>
      <c r="K29" s="100"/>
      <c r="L29" s="100"/>
      <c r="M29" s="102"/>
      <c r="N29" s="102"/>
      <c r="O29" s="102"/>
      <c r="P29" s="102"/>
      <c r="Q29" s="102"/>
      <c r="R29" s="102"/>
      <c r="S29" s="74"/>
      <c r="T29" s="102"/>
    </row>
    <row r="30" spans="1:20" s="103" customFormat="1" ht="21" customHeight="1" x14ac:dyDescent="0.15">
      <c r="A30" s="111"/>
      <c r="B30" s="308"/>
      <c r="C30" s="309"/>
      <c r="D30" s="309"/>
      <c r="E30" s="309"/>
      <c r="F30" s="310"/>
      <c r="G30" s="2" t="str">
        <f>IF(LEN(B30)=0,"",IF(40-LEN(B30)&gt;0,"残り" &amp; 40-LEN(B30) &amp; "文字",IF(40-LEN(B30)=0,"","文字数がオーバーしています")))</f>
        <v/>
      </c>
      <c r="H30" s="100"/>
      <c r="I30" s="101"/>
      <c r="J30" s="7" t="s">
        <v>80</v>
      </c>
      <c r="K30" s="100"/>
      <c r="L30" s="100"/>
      <c r="M30" s="102"/>
      <c r="N30" s="102"/>
      <c r="O30" s="102"/>
      <c r="P30" s="102"/>
      <c r="Q30" s="102"/>
      <c r="R30" s="102"/>
      <c r="S30" s="74"/>
      <c r="T30" s="102"/>
    </row>
    <row r="31" spans="1:20" s="103" customFormat="1" ht="65.099999999999994" customHeight="1" thickBot="1" x14ac:dyDescent="0.2">
      <c r="A31" s="104"/>
      <c r="B31" s="313"/>
      <c r="C31" s="313"/>
      <c r="D31" s="313"/>
      <c r="E31" s="313"/>
      <c r="F31" s="314"/>
      <c r="G31" s="2" t="str">
        <f>IF(LEN(B31)=0,"",IF(256-LEN(B31)&gt;0,"残り" &amp; 256-LEN(B31) &amp; "文字",IF(256-LEN(B31)=0,"","文字数がオーバーしています")))</f>
        <v/>
      </c>
      <c r="H31" s="100"/>
      <c r="I31" s="101"/>
      <c r="J31" s="7" t="s">
        <v>83</v>
      </c>
      <c r="K31" s="100"/>
      <c r="L31" s="100"/>
      <c r="M31" s="102"/>
      <c r="N31" s="102"/>
      <c r="O31" s="102"/>
      <c r="P31" s="102"/>
      <c r="Q31" s="102"/>
      <c r="R31" s="102"/>
      <c r="S31" s="74"/>
      <c r="T31" s="102"/>
    </row>
    <row r="32" spans="1:20" ht="18" customHeight="1" thickTop="1" x14ac:dyDescent="0.15">
      <c r="A32" s="288">
        <v>2</v>
      </c>
      <c r="B32" s="290" t="s">
        <v>172</v>
      </c>
      <c r="C32" s="291"/>
      <c r="D32" s="291"/>
      <c r="E32" s="291"/>
      <c r="F32" s="292"/>
      <c r="H32" s="74"/>
      <c r="I32" s="55"/>
      <c r="J32" s="7" t="s">
        <v>56</v>
      </c>
      <c r="K32" s="7"/>
      <c r="L32" s="74"/>
      <c r="M32" s="74"/>
      <c r="N32" s="74"/>
      <c r="O32" s="74"/>
      <c r="P32" s="74"/>
      <c r="Q32" s="74"/>
      <c r="R32" s="74"/>
      <c r="S32" s="74"/>
      <c r="T32" s="74" t="s">
        <v>62</v>
      </c>
    </row>
    <row r="33" spans="1:20" s="84" customFormat="1" ht="30" customHeight="1" thickBot="1" x14ac:dyDescent="0.2">
      <c r="A33" s="289"/>
      <c r="B33" s="293" t="s">
        <v>171</v>
      </c>
      <c r="C33" s="294"/>
      <c r="D33" s="294"/>
      <c r="E33" s="294"/>
      <c r="F33" s="295"/>
      <c r="G33" s="79"/>
      <c r="H33" s="80"/>
      <c r="I33" s="81"/>
      <c r="J33" s="82" t="s">
        <v>63</v>
      </c>
      <c r="K33" s="80">
        <v>2</v>
      </c>
      <c r="L33" s="80">
        <v>121</v>
      </c>
      <c r="M33" s="83"/>
      <c r="N33" s="83"/>
      <c r="O33" s="83"/>
      <c r="P33" s="83"/>
      <c r="Q33" s="83"/>
      <c r="R33" s="83"/>
      <c r="S33" s="74"/>
      <c r="T33" s="83"/>
    </row>
    <row r="34" spans="1:20" s="11" customFormat="1" ht="17.25" customHeight="1" x14ac:dyDescent="0.15">
      <c r="A34" s="85"/>
      <c r="B34" s="296" t="s">
        <v>174</v>
      </c>
      <c r="C34" s="297"/>
      <c r="D34" s="297"/>
      <c r="E34" s="297"/>
      <c r="F34" s="298"/>
      <c r="G34" s="86"/>
      <c r="H34" s="87"/>
      <c r="I34" s="88"/>
      <c r="J34" s="7" t="s">
        <v>64</v>
      </c>
      <c r="K34" s="87"/>
      <c r="L34" s="87"/>
      <c r="M34" s="89"/>
      <c r="N34" s="89"/>
      <c r="O34" s="89"/>
      <c r="P34" s="89"/>
      <c r="Q34" s="89"/>
      <c r="R34" s="89"/>
      <c r="S34" s="74"/>
      <c r="T34" s="89"/>
    </row>
    <row r="35" spans="1:20" s="84" customFormat="1" ht="30" customHeight="1" thickBot="1" x14ac:dyDescent="0.2">
      <c r="A35" s="90"/>
      <c r="B35" s="299" t="s">
        <v>173</v>
      </c>
      <c r="C35" s="300"/>
      <c r="D35" s="323" t="s">
        <v>84</v>
      </c>
      <c r="E35" s="323"/>
      <c r="F35" s="114" t="str">
        <f>IF(COUNT(P39:Q44) &gt; 0,COUNT(P39:P44) &amp; "／" &amp; COUNT(P39:Q44),"")</f>
        <v/>
      </c>
      <c r="G35" s="79"/>
      <c r="H35" s="80"/>
      <c r="I35" s="81"/>
      <c r="J35" s="82" t="s">
        <v>65</v>
      </c>
      <c r="K35" s="80">
        <v>1</v>
      </c>
      <c r="L35" s="80">
        <v>547</v>
      </c>
      <c r="M35" s="83"/>
      <c r="N35" s="83"/>
      <c r="O35" s="83"/>
      <c r="P35" s="83"/>
      <c r="Q35" s="83"/>
      <c r="R35" s="83"/>
      <c r="S35" s="74"/>
      <c r="T35" s="83"/>
    </row>
    <row r="36" spans="1:20" x14ac:dyDescent="0.15">
      <c r="A36" s="91"/>
      <c r="B36" s="92" t="s">
        <v>157</v>
      </c>
      <c r="C36" s="324" t="str">
        <f>IF((MIN(I39:I44)=0),"標準項目の「あり」「なし」を選択してください","")</f>
        <v>標準項目の「あり」「なし」を選択してください</v>
      </c>
      <c r="D36" s="324"/>
      <c r="E36" s="324"/>
      <c r="F36" s="325"/>
      <c r="H36" s="74"/>
      <c r="I36" s="55"/>
      <c r="J36" s="7" t="s">
        <v>66</v>
      </c>
      <c r="K36" s="7">
        <v>1</v>
      </c>
      <c r="L36" s="74">
        <v>17433</v>
      </c>
      <c r="M36" s="74"/>
      <c r="N36" s="74"/>
      <c r="O36" s="74"/>
      <c r="P36" s="74"/>
      <c r="Q36" s="74"/>
      <c r="R36" s="74"/>
      <c r="S36" s="74"/>
      <c r="T36" s="74"/>
    </row>
    <row r="37" spans="1:20" s="96" customFormat="1" ht="37.5" customHeight="1" x14ac:dyDescent="0.15">
      <c r="A37" s="93" t="s">
        <v>57</v>
      </c>
      <c r="B37" s="272" t="s">
        <v>173</v>
      </c>
      <c r="C37" s="273"/>
      <c r="D37" s="326" t="str">
        <f xml:space="preserve"> "評点（" &amp; REPT("○",COUNT(P39:P44)) &amp; REPT("●",COUNT(Q39:Q44)) &amp; "）"</f>
        <v>評点（）</v>
      </c>
      <c r="E37" s="326"/>
      <c r="F37" s="113" t="str">
        <f>IF(COUNT(R39:R44)&gt;0,"・非該当" &amp; COUNT(R39:R44),"")</f>
        <v/>
      </c>
      <c r="G37" s="79"/>
      <c r="H37" s="94"/>
      <c r="I37" s="95" t="str">
        <f>IF(MIN(I39:I44)=0,"",IF(COUNT(P39:Q44)=0,"-",IF(COUNT(P39:Q44)=COUNT(P39:P44),"A",IF(COUNT(P39:P44)=0,"C","B"))))</f>
        <v/>
      </c>
      <c r="J37" s="7" t="s">
        <v>51</v>
      </c>
      <c r="K37" s="95"/>
      <c r="L37" s="94"/>
      <c r="M37" s="94"/>
      <c r="N37" s="94"/>
      <c r="O37" s="94"/>
      <c r="P37" s="94"/>
      <c r="Q37" s="94"/>
      <c r="R37" s="94"/>
      <c r="S37" s="74"/>
      <c r="T37" s="94"/>
    </row>
    <row r="38" spans="1:20" x14ac:dyDescent="0.15">
      <c r="A38" s="91"/>
      <c r="B38" s="112" t="s">
        <v>52</v>
      </c>
      <c r="C38" s="315" t="s">
        <v>53</v>
      </c>
      <c r="D38" s="316"/>
      <c r="E38" s="316"/>
      <c r="F38" s="317"/>
      <c r="H38" s="74"/>
      <c r="I38" s="55"/>
      <c r="J38" s="7" t="s">
        <v>54</v>
      </c>
      <c r="K38" s="7"/>
      <c r="L38" s="74"/>
      <c r="M38" s="74"/>
      <c r="N38" s="74"/>
      <c r="O38" s="74"/>
      <c r="P38" s="74"/>
      <c r="Q38" s="74"/>
      <c r="R38" s="74"/>
      <c r="S38" s="74"/>
      <c r="T38" s="74"/>
    </row>
    <row r="39" spans="1:20" ht="37.5" customHeight="1" x14ac:dyDescent="0.15">
      <c r="A39" s="91"/>
      <c r="B39" s="97"/>
      <c r="C39" s="293" t="s">
        <v>175</v>
      </c>
      <c r="D39" s="294"/>
      <c r="E39" s="318"/>
      <c r="F39" s="98"/>
      <c r="G39" s="79"/>
      <c r="H39" s="74"/>
      <c r="I39" s="55">
        <v>0</v>
      </c>
      <c r="J39" s="7" t="s">
        <v>55</v>
      </c>
      <c r="K39" s="7">
        <v>1</v>
      </c>
      <c r="L39" s="74">
        <v>60038</v>
      </c>
      <c r="M39" s="74"/>
      <c r="N39" s="74"/>
      <c r="O39" s="74"/>
      <c r="P39" s="74" t="str">
        <f t="shared" ref="P39:P44" si="0">IF(I39=3,1,"")</f>
        <v/>
      </c>
      <c r="Q39" s="74" t="str">
        <f t="shared" ref="Q39:Q44" si="1">IF(I39=2,1,"")</f>
        <v/>
      </c>
      <c r="R39" s="74" t="str">
        <f t="shared" ref="R39:R44" si="2">IF(I39=1,1,"")</f>
        <v/>
      </c>
      <c r="S39" s="74"/>
      <c r="T39" s="74"/>
    </row>
    <row r="40" spans="1:20" ht="37.5" customHeight="1" x14ac:dyDescent="0.15">
      <c r="A40" s="91"/>
      <c r="B40" s="97"/>
      <c r="C40" s="293" t="s">
        <v>176</v>
      </c>
      <c r="D40" s="294"/>
      <c r="E40" s="318"/>
      <c r="F40" s="98"/>
      <c r="G40" s="79"/>
      <c r="H40" s="74"/>
      <c r="I40" s="55">
        <v>0</v>
      </c>
      <c r="J40" s="7" t="s">
        <v>55</v>
      </c>
      <c r="K40" s="7">
        <v>2</v>
      </c>
      <c r="L40" s="74">
        <v>60039</v>
      </c>
      <c r="M40" s="74"/>
      <c r="N40" s="74"/>
      <c r="O40" s="74"/>
      <c r="P40" s="74" t="str">
        <f t="shared" si="0"/>
        <v/>
      </c>
      <c r="Q40" s="74" t="str">
        <f t="shared" si="1"/>
        <v/>
      </c>
      <c r="R40" s="74" t="str">
        <f t="shared" si="2"/>
        <v/>
      </c>
      <c r="S40" s="74"/>
      <c r="T40" s="74"/>
    </row>
    <row r="41" spans="1:20" ht="37.5" customHeight="1" x14ac:dyDescent="0.15">
      <c r="A41" s="91"/>
      <c r="B41" s="97"/>
      <c r="C41" s="293" t="s">
        <v>177</v>
      </c>
      <c r="D41" s="294"/>
      <c r="E41" s="318"/>
      <c r="F41" s="98"/>
      <c r="G41" s="79"/>
      <c r="H41" s="74"/>
      <c r="I41" s="55">
        <v>0</v>
      </c>
      <c r="J41" s="7" t="s">
        <v>55</v>
      </c>
      <c r="K41" s="7">
        <v>3</v>
      </c>
      <c r="L41" s="74">
        <v>60040</v>
      </c>
      <c r="M41" s="74"/>
      <c r="N41" s="74"/>
      <c r="O41" s="74"/>
      <c r="P41" s="74" t="str">
        <f t="shared" si="0"/>
        <v/>
      </c>
      <c r="Q41" s="74" t="str">
        <f t="shared" si="1"/>
        <v/>
      </c>
      <c r="R41" s="74" t="str">
        <f t="shared" si="2"/>
        <v/>
      </c>
      <c r="S41" s="74"/>
      <c r="T41" s="74"/>
    </row>
    <row r="42" spans="1:20" ht="37.5" customHeight="1" x14ac:dyDescent="0.15">
      <c r="A42" s="91"/>
      <c r="B42" s="97"/>
      <c r="C42" s="293" t="s">
        <v>178</v>
      </c>
      <c r="D42" s="294"/>
      <c r="E42" s="318"/>
      <c r="F42" s="98"/>
      <c r="G42" s="79"/>
      <c r="H42" s="74"/>
      <c r="I42" s="55">
        <v>0</v>
      </c>
      <c r="J42" s="7" t="s">
        <v>55</v>
      </c>
      <c r="K42" s="7">
        <v>4</v>
      </c>
      <c r="L42" s="74">
        <v>60041</v>
      </c>
      <c r="M42" s="74"/>
      <c r="N42" s="74"/>
      <c r="O42" s="74"/>
      <c r="P42" s="74" t="str">
        <f t="shared" si="0"/>
        <v/>
      </c>
      <c r="Q42" s="74" t="str">
        <f t="shared" si="1"/>
        <v/>
      </c>
      <c r="R42" s="74" t="str">
        <f t="shared" si="2"/>
        <v/>
      </c>
      <c r="S42" s="74"/>
      <c r="T42" s="74"/>
    </row>
    <row r="43" spans="1:20" ht="37.5" customHeight="1" x14ac:dyDescent="0.15">
      <c r="A43" s="91"/>
      <c r="B43" s="97"/>
      <c r="C43" s="293" t="s">
        <v>179</v>
      </c>
      <c r="D43" s="294"/>
      <c r="E43" s="318"/>
      <c r="F43" s="98"/>
      <c r="G43" s="79"/>
      <c r="H43" s="74"/>
      <c r="I43" s="55">
        <v>0</v>
      </c>
      <c r="J43" s="7" t="s">
        <v>55</v>
      </c>
      <c r="K43" s="7">
        <v>5</v>
      </c>
      <c r="L43" s="74">
        <v>60042</v>
      </c>
      <c r="M43" s="74"/>
      <c r="N43" s="74"/>
      <c r="O43" s="74"/>
      <c r="P43" s="74" t="str">
        <f t="shared" si="0"/>
        <v/>
      </c>
      <c r="Q43" s="74" t="str">
        <f t="shared" si="1"/>
        <v/>
      </c>
      <c r="R43" s="74" t="str">
        <f t="shared" si="2"/>
        <v/>
      </c>
      <c r="S43" s="74"/>
      <c r="T43" s="74"/>
    </row>
    <row r="44" spans="1:20" ht="37.5" customHeight="1" thickBot="1" x14ac:dyDescent="0.2">
      <c r="A44" s="91"/>
      <c r="B44" s="97"/>
      <c r="C44" s="293" t="s">
        <v>180</v>
      </c>
      <c r="D44" s="294"/>
      <c r="E44" s="318"/>
      <c r="F44" s="98"/>
      <c r="G44" s="79"/>
      <c r="H44" s="74"/>
      <c r="I44" s="55">
        <v>0</v>
      </c>
      <c r="J44" s="7" t="s">
        <v>55</v>
      </c>
      <c r="K44" s="7">
        <v>6</v>
      </c>
      <c r="L44" s="74">
        <v>60043</v>
      </c>
      <c r="M44" s="74"/>
      <c r="N44" s="74"/>
      <c r="O44" s="74"/>
      <c r="P44" s="74" t="str">
        <f t="shared" si="0"/>
        <v/>
      </c>
      <c r="Q44" s="74" t="str">
        <f t="shared" si="1"/>
        <v/>
      </c>
      <c r="R44" s="74" t="str">
        <f t="shared" si="2"/>
        <v/>
      </c>
      <c r="S44" s="74"/>
      <c r="T44" s="74"/>
    </row>
    <row r="45" spans="1:20" s="11" customFormat="1" ht="17.25" customHeight="1" x14ac:dyDescent="0.15">
      <c r="A45" s="85"/>
      <c r="B45" s="296" t="s">
        <v>182</v>
      </c>
      <c r="C45" s="297"/>
      <c r="D45" s="297"/>
      <c r="E45" s="297"/>
      <c r="F45" s="298"/>
      <c r="G45" s="86"/>
      <c r="H45" s="87"/>
      <c r="I45" s="88"/>
      <c r="J45" s="7" t="s">
        <v>64</v>
      </c>
      <c r="K45" s="87"/>
      <c r="L45" s="87"/>
      <c r="M45" s="89"/>
      <c r="N45" s="89"/>
      <c r="O45" s="89"/>
      <c r="P45" s="89"/>
      <c r="Q45" s="89"/>
      <c r="R45" s="89"/>
      <c r="S45" s="74"/>
      <c r="T45" s="89"/>
    </row>
    <row r="46" spans="1:20" s="84" customFormat="1" ht="30" customHeight="1" thickBot="1" x14ac:dyDescent="0.2">
      <c r="A46" s="90"/>
      <c r="B46" s="299" t="s">
        <v>181</v>
      </c>
      <c r="C46" s="300"/>
      <c r="D46" s="323" t="s">
        <v>84</v>
      </c>
      <c r="E46" s="323"/>
      <c r="F46" s="114" t="str">
        <f>IF(COUNT(P50:Q57) &gt; 0,COUNT(P50:P57) &amp; "／" &amp; COUNT(P50:Q57),"")</f>
        <v/>
      </c>
      <c r="G46" s="79"/>
      <c r="H46" s="80"/>
      <c r="I46" s="81"/>
      <c r="J46" s="82" t="s">
        <v>65</v>
      </c>
      <c r="K46" s="80">
        <v>2</v>
      </c>
      <c r="L46" s="80">
        <v>548</v>
      </c>
      <c r="M46" s="83"/>
      <c r="N46" s="83"/>
      <c r="O46" s="83"/>
      <c r="P46" s="83"/>
      <c r="Q46" s="83"/>
      <c r="R46" s="83"/>
      <c r="S46" s="74"/>
      <c r="T46" s="83"/>
    </row>
    <row r="47" spans="1:20" x14ac:dyDescent="0.15">
      <c r="A47" s="91"/>
      <c r="B47" s="92" t="s">
        <v>157</v>
      </c>
      <c r="C47" s="324" t="str">
        <f>IF((MIN(I50:I52)=0),"標準項目の「あり」「なし」を選択してください","")</f>
        <v>標準項目の「あり」「なし」を選択してください</v>
      </c>
      <c r="D47" s="324"/>
      <c r="E47" s="324"/>
      <c r="F47" s="325"/>
      <c r="H47" s="74"/>
      <c r="I47" s="55"/>
      <c r="J47" s="7" t="s">
        <v>66</v>
      </c>
      <c r="K47" s="7">
        <v>1</v>
      </c>
      <c r="L47" s="74">
        <v>17434</v>
      </c>
      <c r="M47" s="74"/>
      <c r="N47" s="74"/>
      <c r="O47" s="74"/>
      <c r="P47" s="74"/>
      <c r="Q47" s="74"/>
      <c r="R47" s="74"/>
      <c r="S47" s="74"/>
      <c r="T47" s="74"/>
    </row>
    <row r="48" spans="1:20" s="96" customFormat="1" ht="37.5" customHeight="1" x14ac:dyDescent="0.15">
      <c r="A48" s="93" t="s">
        <v>57</v>
      </c>
      <c r="B48" s="272" t="s">
        <v>183</v>
      </c>
      <c r="C48" s="273"/>
      <c r="D48" s="326" t="str">
        <f xml:space="preserve"> "評点（" &amp; REPT("○",COUNT(P50:P52)) &amp; REPT("●",COUNT(Q50:Q52)) &amp; "）"</f>
        <v>評点（）</v>
      </c>
      <c r="E48" s="326"/>
      <c r="F48" s="113" t="str">
        <f>IF(COUNT(R50:R52)&gt;0,"・非該当" &amp; COUNT(R50:R52),"")</f>
        <v/>
      </c>
      <c r="G48" s="79"/>
      <c r="H48" s="94"/>
      <c r="I48" s="95" t="str">
        <f>IF(MIN(I50:I52)=0,"",IF(COUNT(P50:Q52)=0,"-",IF(COUNT(P50:Q52)=COUNT(P50:P52),"A",IF(COUNT(P50:P52)=0,"C","B"))))</f>
        <v/>
      </c>
      <c r="J48" s="7" t="s">
        <v>51</v>
      </c>
      <c r="K48" s="95"/>
      <c r="L48" s="94"/>
      <c r="M48" s="94"/>
      <c r="N48" s="94"/>
      <c r="O48" s="94"/>
      <c r="P48" s="94"/>
      <c r="Q48" s="94"/>
      <c r="R48" s="94"/>
      <c r="S48" s="74"/>
      <c r="T48" s="94"/>
    </row>
    <row r="49" spans="1:20" x14ac:dyDescent="0.15">
      <c r="A49" s="91"/>
      <c r="B49" s="112" t="s">
        <v>52</v>
      </c>
      <c r="C49" s="315" t="s">
        <v>53</v>
      </c>
      <c r="D49" s="316"/>
      <c r="E49" s="316"/>
      <c r="F49" s="317"/>
      <c r="H49" s="74"/>
      <c r="I49" s="55"/>
      <c r="J49" s="7" t="s">
        <v>54</v>
      </c>
      <c r="K49" s="7"/>
      <c r="L49" s="74"/>
      <c r="M49" s="74"/>
      <c r="N49" s="74"/>
      <c r="O49" s="74"/>
      <c r="P49" s="74"/>
      <c r="Q49" s="74"/>
      <c r="R49" s="74"/>
      <c r="S49" s="74"/>
      <c r="T49" s="74"/>
    </row>
    <row r="50" spans="1:20" ht="37.5" customHeight="1" x14ac:dyDescent="0.15">
      <c r="A50" s="91"/>
      <c r="B50" s="97"/>
      <c r="C50" s="293" t="s">
        <v>184</v>
      </c>
      <c r="D50" s="294"/>
      <c r="E50" s="318"/>
      <c r="F50" s="98"/>
      <c r="G50" s="79"/>
      <c r="H50" s="74"/>
      <c r="I50" s="55">
        <v>0</v>
      </c>
      <c r="J50" s="7" t="s">
        <v>55</v>
      </c>
      <c r="K50" s="7">
        <v>1</v>
      </c>
      <c r="L50" s="74">
        <v>60044</v>
      </c>
      <c r="M50" s="74"/>
      <c r="N50" s="74"/>
      <c r="O50" s="74"/>
      <c r="P50" s="74" t="str">
        <f>IF(I50=3,1,"")</f>
        <v/>
      </c>
      <c r="Q50" s="74" t="str">
        <f>IF(I50=2,1,"")</f>
        <v/>
      </c>
      <c r="R50" s="74" t="str">
        <f>IF(I50=1,1,"")</f>
        <v/>
      </c>
      <c r="S50" s="74"/>
      <c r="T50" s="74"/>
    </row>
    <row r="51" spans="1:20" ht="37.5" customHeight="1" x14ac:dyDescent="0.15">
      <c r="A51" s="91"/>
      <c r="B51" s="97"/>
      <c r="C51" s="293" t="s">
        <v>185</v>
      </c>
      <c r="D51" s="294"/>
      <c r="E51" s="318"/>
      <c r="F51" s="98"/>
      <c r="G51" s="79"/>
      <c r="H51" s="74"/>
      <c r="I51" s="55">
        <v>0</v>
      </c>
      <c r="J51" s="7" t="s">
        <v>55</v>
      </c>
      <c r="K51" s="7">
        <v>2</v>
      </c>
      <c r="L51" s="74">
        <v>60045</v>
      </c>
      <c r="M51" s="74"/>
      <c r="N51" s="74"/>
      <c r="O51" s="74"/>
      <c r="P51" s="74" t="str">
        <f>IF(I51=3,1,"")</f>
        <v/>
      </c>
      <c r="Q51" s="74" t="str">
        <f>IF(I51=2,1,"")</f>
        <v/>
      </c>
      <c r="R51" s="74" t="str">
        <f>IF(I51=1,1,"")</f>
        <v/>
      </c>
      <c r="S51" s="74"/>
      <c r="T51" s="74"/>
    </row>
    <row r="52" spans="1:20" ht="37.5" customHeight="1" thickBot="1" x14ac:dyDescent="0.2">
      <c r="A52" s="91"/>
      <c r="B52" s="97"/>
      <c r="C52" s="293" t="s">
        <v>186</v>
      </c>
      <c r="D52" s="294"/>
      <c r="E52" s="318"/>
      <c r="F52" s="98"/>
      <c r="G52" s="79"/>
      <c r="H52" s="74"/>
      <c r="I52" s="55">
        <v>0</v>
      </c>
      <c r="J52" s="7" t="s">
        <v>55</v>
      </c>
      <c r="K52" s="7">
        <v>3</v>
      </c>
      <c r="L52" s="74">
        <v>60046</v>
      </c>
      <c r="M52" s="74"/>
      <c r="N52" s="74"/>
      <c r="O52" s="74"/>
      <c r="P52" s="74" t="str">
        <f>IF(I52=3,1,"")</f>
        <v/>
      </c>
      <c r="Q52" s="74" t="str">
        <f>IF(I52=2,1,"")</f>
        <v/>
      </c>
      <c r="R52" s="74" t="str">
        <f>IF(I52=1,1,"")</f>
        <v/>
      </c>
      <c r="S52" s="74"/>
      <c r="T52" s="74"/>
    </row>
    <row r="53" spans="1:20" x14ac:dyDescent="0.15">
      <c r="A53" s="91"/>
      <c r="B53" s="92" t="s">
        <v>161</v>
      </c>
      <c r="C53" s="324" t="str">
        <f>IF((MIN(I56:I57)=0),"標準項目の「あり」「なし」を選択してください","")</f>
        <v>標準項目の「あり」「なし」を選択してください</v>
      </c>
      <c r="D53" s="324"/>
      <c r="E53" s="324"/>
      <c r="F53" s="325"/>
      <c r="H53" s="74"/>
      <c r="I53" s="55"/>
      <c r="J53" s="7" t="s">
        <v>66</v>
      </c>
      <c r="K53" s="7">
        <v>2</v>
      </c>
      <c r="L53" s="74">
        <v>17435</v>
      </c>
      <c r="M53" s="74"/>
      <c r="N53" s="74"/>
      <c r="O53" s="74"/>
      <c r="P53" s="74"/>
      <c r="Q53" s="74"/>
      <c r="R53" s="74"/>
      <c r="S53" s="74"/>
      <c r="T53" s="74"/>
    </row>
    <row r="54" spans="1:20" s="96" customFormat="1" ht="37.5" customHeight="1" x14ac:dyDescent="0.15">
      <c r="A54" s="93" t="s">
        <v>57</v>
      </c>
      <c r="B54" s="272" t="s">
        <v>187</v>
      </c>
      <c r="C54" s="273"/>
      <c r="D54" s="326" t="str">
        <f xml:space="preserve"> "評点（" &amp; REPT("○",COUNT(P56:P57)) &amp; REPT("●",COUNT(Q56:Q57)) &amp; "）"</f>
        <v>評点（）</v>
      </c>
      <c r="E54" s="326"/>
      <c r="F54" s="113" t="str">
        <f>IF(COUNT(R56:R57)&gt;0,"・非該当" &amp; COUNT(R56:R57),"")</f>
        <v/>
      </c>
      <c r="G54" s="79"/>
      <c r="H54" s="94"/>
      <c r="I54" s="95" t="str">
        <f>IF(MIN(I56:I57)=0,"",IF(COUNT(P56:Q57)=0,"-",IF(COUNT(P56:Q57)=COUNT(P56:P57),"A",IF(COUNT(P56:P57)=0,"C","B"))))</f>
        <v/>
      </c>
      <c r="J54" s="7" t="s">
        <v>51</v>
      </c>
      <c r="K54" s="95"/>
      <c r="L54" s="94"/>
      <c r="M54" s="94"/>
      <c r="N54" s="94"/>
      <c r="O54" s="94"/>
      <c r="P54" s="94"/>
      <c r="Q54" s="94"/>
      <c r="R54" s="94"/>
      <c r="S54" s="74"/>
      <c r="T54" s="94"/>
    </row>
    <row r="55" spans="1:20" x14ac:dyDescent="0.15">
      <c r="A55" s="91"/>
      <c r="B55" s="112" t="s">
        <v>52</v>
      </c>
      <c r="C55" s="315" t="s">
        <v>53</v>
      </c>
      <c r="D55" s="316"/>
      <c r="E55" s="316"/>
      <c r="F55" s="317"/>
      <c r="H55" s="74"/>
      <c r="I55" s="55"/>
      <c r="J55" s="7" t="s">
        <v>54</v>
      </c>
      <c r="K55" s="7"/>
      <c r="L55" s="74"/>
      <c r="M55" s="74"/>
      <c r="N55" s="74"/>
      <c r="O55" s="74"/>
      <c r="P55" s="74"/>
      <c r="Q55" s="74"/>
      <c r="R55" s="74"/>
      <c r="S55" s="74"/>
      <c r="T55" s="74"/>
    </row>
    <row r="56" spans="1:20" ht="37.5" customHeight="1" x14ac:dyDescent="0.15">
      <c r="A56" s="91"/>
      <c r="B56" s="97"/>
      <c r="C56" s="293" t="s">
        <v>188</v>
      </c>
      <c r="D56" s="294"/>
      <c r="E56" s="318"/>
      <c r="F56" s="98"/>
      <c r="G56" s="79"/>
      <c r="H56" s="74"/>
      <c r="I56" s="55">
        <v>0</v>
      </c>
      <c r="J56" s="7" t="s">
        <v>55</v>
      </c>
      <c r="K56" s="7">
        <v>1</v>
      </c>
      <c r="L56" s="74">
        <v>60047</v>
      </c>
      <c r="M56" s="74"/>
      <c r="N56" s="74"/>
      <c r="O56" s="74"/>
      <c r="P56" s="74" t="str">
        <f>IF(I56=3,1,"")</f>
        <v/>
      </c>
      <c r="Q56" s="74" t="str">
        <f>IF(I56=2,1,"")</f>
        <v/>
      </c>
      <c r="R56" s="74" t="str">
        <f>IF(I56=1,1,"")</f>
        <v/>
      </c>
      <c r="S56" s="74"/>
      <c r="T56" s="74"/>
    </row>
    <row r="57" spans="1:20" ht="37.5" customHeight="1" thickBot="1" x14ac:dyDescent="0.2">
      <c r="A57" s="91"/>
      <c r="B57" s="97"/>
      <c r="C57" s="293" t="s">
        <v>189</v>
      </c>
      <c r="D57" s="294"/>
      <c r="E57" s="318"/>
      <c r="F57" s="98"/>
      <c r="G57" s="79"/>
      <c r="H57" s="74"/>
      <c r="I57" s="55">
        <v>0</v>
      </c>
      <c r="J57" s="7" t="s">
        <v>55</v>
      </c>
      <c r="K57" s="7">
        <v>2</v>
      </c>
      <c r="L57" s="74">
        <v>60048</v>
      </c>
      <c r="M57" s="74"/>
      <c r="N57" s="74"/>
      <c r="O57" s="74"/>
      <c r="P57" s="74" t="str">
        <f>IF(I57=3,1,"")</f>
        <v/>
      </c>
      <c r="Q57" s="74" t="str">
        <f>IF(I57=2,1,"")</f>
        <v/>
      </c>
      <c r="R57" s="74" t="str">
        <f>IF(I57=1,1,"")</f>
        <v/>
      </c>
      <c r="S57" s="74"/>
      <c r="T57" s="74"/>
    </row>
    <row r="58" spans="1:20" ht="20.25" customHeight="1" x14ac:dyDescent="0.15">
      <c r="A58" s="99"/>
      <c r="B58" s="319" t="s">
        <v>190</v>
      </c>
      <c r="C58" s="320"/>
      <c r="D58" s="321" t="str">
        <f>IF(AND(LEN(case1_2)&lt;&gt;0,COUNT(R39:R57)=11),checkB_2,(IF(LEN(checkA_2)&lt;&gt;0,checkA_2, checkB_2)))</f>
        <v>カテゴリー2の講評を入力してください</v>
      </c>
      <c r="E58" s="321"/>
      <c r="F58" s="322"/>
      <c r="H58" s="74"/>
      <c r="I58" s="55"/>
      <c r="J58" s="7" t="s">
        <v>56</v>
      </c>
      <c r="K58" s="7"/>
      <c r="L58" s="74"/>
      <c r="M58" s="74"/>
      <c r="N58" s="74"/>
      <c r="O58" s="74"/>
      <c r="P58" s="74"/>
      <c r="Q58" s="74"/>
      <c r="R58" s="74"/>
      <c r="S58" s="74"/>
      <c r="T58" s="74"/>
    </row>
    <row r="59" spans="1:20" s="103" customFormat="1" ht="21" customHeight="1" x14ac:dyDescent="0.15">
      <c r="A59" s="110"/>
      <c r="B59" s="302"/>
      <c r="C59" s="303"/>
      <c r="D59" s="303"/>
      <c r="E59" s="303"/>
      <c r="F59" s="304"/>
      <c r="G59" s="2" t="str">
        <f>IF(LEN(B59)=0,"",IF(40-LEN(B59)&gt;0,"残り" &amp; 40-LEN(B59) &amp; "文字",IF(40-LEN(B59)=0,"","文字数がオーバーしています")))</f>
        <v/>
      </c>
      <c r="H59" s="100"/>
      <c r="I59" s="101"/>
      <c r="J59" s="7" t="s">
        <v>78</v>
      </c>
      <c r="K59" s="100"/>
      <c r="L59" s="100"/>
      <c r="M59" s="102"/>
      <c r="N59" s="102"/>
      <c r="O59" s="102"/>
      <c r="P59" s="102"/>
      <c r="Q59" s="102"/>
      <c r="R59" s="102"/>
      <c r="S59" s="74"/>
      <c r="T59" s="102"/>
    </row>
    <row r="60" spans="1:20" s="103" customFormat="1" ht="65.099999999999994" customHeight="1" x14ac:dyDescent="0.15">
      <c r="A60" s="111"/>
      <c r="B60" s="305"/>
      <c r="C60" s="306"/>
      <c r="D60" s="306"/>
      <c r="E60" s="306"/>
      <c r="F60" s="307"/>
      <c r="G60" s="2" t="str">
        <f>IF(LEN(B60)=0,"",IF(256-LEN(B60)&gt;0,"残り" &amp; 256-LEN(B60) &amp; "文字",IF(256-LEN(B60)=0,"","文字数がオーバーしています")))</f>
        <v/>
      </c>
      <c r="H60" s="100"/>
      <c r="I60" s="101"/>
      <c r="J60" s="7" t="s">
        <v>81</v>
      </c>
      <c r="K60" s="100"/>
      <c r="L60" s="100"/>
      <c r="M60" s="102"/>
      <c r="N60" s="102"/>
      <c r="O60" s="102"/>
      <c r="P60" s="102"/>
      <c r="Q60" s="102"/>
      <c r="R60" s="102"/>
      <c r="S60" s="74"/>
      <c r="T60" s="102"/>
    </row>
    <row r="61" spans="1:20" s="103" customFormat="1" ht="21" customHeight="1" x14ac:dyDescent="0.15">
      <c r="A61" s="111"/>
      <c r="B61" s="308"/>
      <c r="C61" s="309"/>
      <c r="D61" s="309"/>
      <c r="E61" s="309"/>
      <c r="F61" s="310"/>
      <c r="G61" s="2" t="str">
        <f>IF(LEN(B61)=0,"",IF(40-LEN(B61)&gt;0,"残り" &amp; 40-LEN(B61) &amp; "文字",IF(40-LEN(B61)=0,"","文字数がオーバーしています")))</f>
        <v/>
      </c>
      <c r="H61" s="100"/>
      <c r="I61" s="101"/>
      <c r="J61" s="7" t="s">
        <v>79</v>
      </c>
      <c r="K61" s="100"/>
      <c r="L61" s="100"/>
      <c r="M61" s="102"/>
      <c r="N61" s="102"/>
      <c r="O61" s="102"/>
      <c r="P61" s="102"/>
      <c r="Q61" s="102"/>
      <c r="R61" s="102"/>
      <c r="S61" s="74"/>
      <c r="T61" s="102"/>
    </row>
    <row r="62" spans="1:20" s="103" customFormat="1" ht="65.099999999999994" customHeight="1" x14ac:dyDescent="0.15">
      <c r="A62" s="111"/>
      <c r="B62" s="311"/>
      <c r="C62" s="311"/>
      <c r="D62" s="311"/>
      <c r="E62" s="311"/>
      <c r="F62" s="312"/>
      <c r="G62" s="2" t="str">
        <f>IF(LEN(B62)=0,"",IF(256-LEN(B62)&gt;0,"残り" &amp; 256-LEN(B62) &amp; "文字",IF(256-LEN(B62)=0,"","文字数がオーバーしています")))</f>
        <v/>
      </c>
      <c r="H62" s="100"/>
      <c r="I62" s="101"/>
      <c r="J62" s="7" t="s">
        <v>82</v>
      </c>
      <c r="K62" s="100"/>
      <c r="L62" s="100"/>
      <c r="M62" s="102"/>
      <c r="N62" s="102"/>
      <c r="O62" s="102"/>
      <c r="P62" s="102"/>
      <c r="Q62" s="102"/>
      <c r="R62" s="102"/>
      <c r="S62" s="74"/>
      <c r="T62" s="102"/>
    </row>
    <row r="63" spans="1:20" s="103" customFormat="1" ht="21" customHeight="1" x14ac:dyDescent="0.15">
      <c r="A63" s="111"/>
      <c r="B63" s="308"/>
      <c r="C63" s="309"/>
      <c r="D63" s="309"/>
      <c r="E63" s="309"/>
      <c r="F63" s="310"/>
      <c r="G63" s="2" t="str">
        <f>IF(LEN(B63)=0,"",IF(40-LEN(B63)&gt;0,"残り" &amp; 40-LEN(B63) &amp; "文字",IF(40-LEN(B63)=0,"","文字数がオーバーしています")))</f>
        <v/>
      </c>
      <c r="H63" s="100"/>
      <c r="I63" s="101"/>
      <c r="J63" s="7" t="s">
        <v>80</v>
      </c>
      <c r="K63" s="100"/>
      <c r="L63" s="100"/>
      <c r="M63" s="102"/>
      <c r="N63" s="102"/>
      <c r="O63" s="102"/>
      <c r="P63" s="102"/>
      <c r="Q63" s="102"/>
      <c r="R63" s="102"/>
      <c r="S63" s="74"/>
      <c r="T63" s="102"/>
    </row>
    <row r="64" spans="1:20" s="103" customFormat="1" ht="65.099999999999994" customHeight="1" thickBot="1" x14ac:dyDescent="0.2">
      <c r="A64" s="104"/>
      <c r="B64" s="313"/>
      <c r="C64" s="313"/>
      <c r="D64" s="313"/>
      <c r="E64" s="313"/>
      <c r="F64" s="314"/>
      <c r="G64" s="2" t="str">
        <f>IF(LEN(B64)=0,"",IF(256-LEN(B64)&gt;0,"残り" &amp; 256-LEN(B64) &amp; "文字",IF(256-LEN(B64)=0,"","文字数がオーバーしています")))</f>
        <v/>
      </c>
      <c r="H64" s="100"/>
      <c r="I64" s="101"/>
      <c r="J64" s="7" t="s">
        <v>83</v>
      </c>
      <c r="K64" s="100"/>
      <c r="L64" s="100"/>
      <c r="M64" s="102"/>
      <c r="N64" s="102"/>
      <c r="O64" s="102"/>
      <c r="P64" s="102"/>
      <c r="Q64" s="102"/>
      <c r="R64" s="102"/>
      <c r="S64" s="74"/>
      <c r="T64" s="102"/>
    </row>
    <row r="65" spans="1:20" ht="18" customHeight="1" thickTop="1" x14ac:dyDescent="0.15">
      <c r="A65" s="288">
        <v>3</v>
      </c>
      <c r="B65" s="290" t="s">
        <v>192</v>
      </c>
      <c r="C65" s="291"/>
      <c r="D65" s="291"/>
      <c r="E65" s="291"/>
      <c r="F65" s="292"/>
      <c r="H65" s="74"/>
      <c r="I65" s="55"/>
      <c r="J65" s="7" t="s">
        <v>56</v>
      </c>
      <c r="K65" s="7"/>
      <c r="L65" s="74"/>
      <c r="M65" s="74"/>
      <c r="N65" s="74"/>
      <c r="O65" s="74"/>
      <c r="P65" s="74"/>
      <c r="Q65" s="74"/>
      <c r="R65" s="74"/>
      <c r="S65" s="74"/>
      <c r="T65" s="74" t="s">
        <v>62</v>
      </c>
    </row>
    <row r="66" spans="1:20" s="84" customFormat="1" ht="30" customHeight="1" thickBot="1" x14ac:dyDescent="0.2">
      <c r="A66" s="289"/>
      <c r="B66" s="293" t="s">
        <v>191</v>
      </c>
      <c r="C66" s="294"/>
      <c r="D66" s="294"/>
      <c r="E66" s="294"/>
      <c r="F66" s="295"/>
      <c r="G66" s="79"/>
      <c r="H66" s="80"/>
      <c r="I66" s="81"/>
      <c r="J66" s="82" t="s">
        <v>63</v>
      </c>
      <c r="K66" s="80">
        <v>3</v>
      </c>
      <c r="L66" s="80">
        <v>122</v>
      </c>
      <c r="M66" s="83"/>
      <c r="N66" s="83"/>
      <c r="O66" s="83"/>
      <c r="P66" s="83"/>
      <c r="Q66" s="83"/>
      <c r="R66" s="83"/>
      <c r="S66" s="74"/>
      <c r="T66" s="83"/>
    </row>
    <row r="67" spans="1:20" s="11" customFormat="1" ht="17.25" customHeight="1" x14ac:dyDescent="0.15">
      <c r="A67" s="85"/>
      <c r="B67" s="296" t="s">
        <v>194</v>
      </c>
      <c r="C67" s="297"/>
      <c r="D67" s="297"/>
      <c r="E67" s="297"/>
      <c r="F67" s="298"/>
      <c r="G67" s="86"/>
      <c r="H67" s="87"/>
      <c r="I67" s="88"/>
      <c r="J67" s="7" t="s">
        <v>64</v>
      </c>
      <c r="K67" s="87"/>
      <c r="L67" s="87"/>
      <c r="M67" s="89"/>
      <c r="N67" s="89"/>
      <c r="O67" s="89"/>
      <c r="P67" s="89"/>
      <c r="Q67" s="89"/>
      <c r="R67" s="89"/>
      <c r="S67" s="74"/>
      <c r="T67" s="89"/>
    </row>
    <row r="68" spans="1:20" s="84" customFormat="1" ht="30" customHeight="1" thickBot="1" x14ac:dyDescent="0.2">
      <c r="A68" s="90"/>
      <c r="B68" s="299" t="s">
        <v>193</v>
      </c>
      <c r="C68" s="300"/>
      <c r="D68" s="323" t="s">
        <v>84</v>
      </c>
      <c r="E68" s="323"/>
      <c r="F68" s="114" t="str">
        <f>IF(COUNT(P72:Q73) &gt; 0,COUNT(P72:P73) &amp; "／" &amp; COUNT(P72:Q73),"")</f>
        <v/>
      </c>
      <c r="G68" s="79"/>
      <c r="H68" s="80"/>
      <c r="I68" s="81"/>
      <c r="J68" s="82" t="s">
        <v>65</v>
      </c>
      <c r="K68" s="80">
        <v>1</v>
      </c>
      <c r="L68" s="80">
        <v>549</v>
      </c>
      <c r="M68" s="83"/>
      <c r="N68" s="83"/>
      <c r="O68" s="83"/>
      <c r="P68" s="83"/>
      <c r="Q68" s="83"/>
      <c r="R68" s="83"/>
      <c r="S68" s="74"/>
      <c r="T68" s="83"/>
    </row>
    <row r="69" spans="1:20" x14ac:dyDescent="0.15">
      <c r="A69" s="91"/>
      <c r="B69" s="92" t="s">
        <v>157</v>
      </c>
      <c r="C69" s="324" t="str">
        <f>IF((MIN(I72:I73)=0),"標準項目の「あり」「なし」を選択してください","")</f>
        <v>標準項目の「あり」「なし」を選択してください</v>
      </c>
      <c r="D69" s="324"/>
      <c r="E69" s="324"/>
      <c r="F69" s="325"/>
      <c r="H69" s="74"/>
      <c r="I69" s="55"/>
      <c r="J69" s="7" t="s">
        <v>66</v>
      </c>
      <c r="K69" s="7">
        <v>1</v>
      </c>
      <c r="L69" s="74">
        <v>17436</v>
      </c>
      <c r="M69" s="74"/>
      <c r="N69" s="74"/>
      <c r="O69" s="74"/>
      <c r="P69" s="74"/>
      <c r="Q69" s="74"/>
      <c r="R69" s="74"/>
      <c r="S69" s="74"/>
      <c r="T69" s="74"/>
    </row>
    <row r="70" spans="1:20" s="96" customFormat="1" ht="37.5" customHeight="1" x14ac:dyDescent="0.15">
      <c r="A70" s="93" t="s">
        <v>57</v>
      </c>
      <c r="B70" s="272" t="s">
        <v>195</v>
      </c>
      <c r="C70" s="273"/>
      <c r="D70" s="326" t="str">
        <f xml:space="preserve"> "評点（" &amp; REPT("○",COUNT(P72:P73)) &amp; REPT("●",COUNT(Q72:Q73)) &amp; "）"</f>
        <v>評点（）</v>
      </c>
      <c r="E70" s="326"/>
      <c r="F70" s="113" t="str">
        <f>IF(COUNT(R72:R73)&gt;0,"・非該当" &amp; COUNT(R72:R73),"")</f>
        <v/>
      </c>
      <c r="G70" s="79"/>
      <c r="H70" s="94"/>
      <c r="I70" s="95" t="str">
        <f>IF(MIN(I72:I73)=0,"",IF(COUNT(P72:Q73)=0,"-",IF(COUNT(P72:Q73)=COUNT(P72:P73),"A",IF(COUNT(P72:P73)=0,"C","B"))))</f>
        <v/>
      </c>
      <c r="J70" s="7" t="s">
        <v>51</v>
      </c>
      <c r="K70" s="95"/>
      <c r="L70" s="94"/>
      <c r="M70" s="94"/>
      <c r="N70" s="94"/>
      <c r="O70" s="94"/>
      <c r="P70" s="94"/>
      <c r="Q70" s="94"/>
      <c r="R70" s="94"/>
      <c r="S70" s="74"/>
      <c r="T70" s="94"/>
    </row>
    <row r="71" spans="1:20" x14ac:dyDescent="0.15">
      <c r="A71" s="91"/>
      <c r="B71" s="112" t="s">
        <v>52</v>
      </c>
      <c r="C71" s="315" t="s">
        <v>53</v>
      </c>
      <c r="D71" s="316"/>
      <c r="E71" s="316"/>
      <c r="F71" s="317"/>
      <c r="H71" s="74"/>
      <c r="I71" s="55"/>
      <c r="J71" s="7" t="s">
        <v>54</v>
      </c>
      <c r="K71" s="7"/>
      <c r="L71" s="74"/>
      <c r="M71" s="74"/>
      <c r="N71" s="74"/>
      <c r="O71" s="74"/>
      <c r="P71" s="74"/>
      <c r="Q71" s="74"/>
      <c r="R71" s="74"/>
      <c r="S71" s="74"/>
      <c r="T71" s="74"/>
    </row>
    <row r="72" spans="1:20" ht="37.5" customHeight="1" x14ac:dyDescent="0.15">
      <c r="A72" s="91"/>
      <c r="B72" s="97"/>
      <c r="C72" s="293" t="s">
        <v>196</v>
      </c>
      <c r="D72" s="294"/>
      <c r="E72" s="318"/>
      <c r="F72" s="98"/>
      <c r="G72" s="79"/>
      <c r="H72" s="74"/>
      <c r="I72" s="55">
        <v>0</v>
      </c>
      <c r="J72" s="7" t="s">
        <v>55</v>
      </c>
      <c r="K72" s="7">
        <v>1</v>
      </c>
      <c r="L72" s="74">
        <v>60049</v>
      </c>
      <c r="M72" s="74"/>
      <c r="N72" s="74"/>
      <c r="O72" s="74"/>
      <c r="P72" s="74" t="str">
        <f>IF(I72=3,1,"")</f>
        <v/>
      </c>
      <c r="Q72" s="74" t="str">
        <f>IF(I72=2,1,"")</f>
        <v/>
      </c>
      <c r="R72" s="74" t="str">
        <f>IF(I72=1,1,"")</f>
        <v/>
      </c>
      <c r="S72" s="74"/>
      <c r="T72" s="74"/>
    </row>
    <row r="73" spans="1:20" ht="37.5" customHeight="1" thickBot="1" x14ac:dyDescent="0.2">
      <c r="A73" s="91"/>
      <c r="B73" s="97"/>
      <c r="C73" s="293" t="s">
        <v>197</v>
      </c>
      <c r="D73" s="294"/>
      <c r="E73" s="318"/>
      <c r="F73" s="98"/>
      <c r="G73" s="79"/>
      <c r="H73" s="74"/>
      <c r="I73" s="55">
        <v>0</v>
      </c>
      <c r="J73" s="7" t="s">
        <v>55</v>
      </c>
      <c r="K73" s="7">
        <v>2</v>
      </c>
      <c r="L73" s="74">
        <v>60050</v>
      </c>
      <c r="M73" s="74"/>
      <c r="N73" s="74"/>
      <c r="O73" s="74"/>
      <c r="P73" s="74" t="str">
        <f>IF(I73=3,1,"")</f>
        <v/>
      </c>
      <c r="Q73" s="74" t="str">
        <f>IF(I73=2,1,"")</f>
        <v/>
      </c>
      <c r="R73" s="74" t="str">
        <f>IF(I73=1,1,"")</f>
        <v/>
      </c>
      <c r="S73" s="74"/>
      <c r="T73" s="74"/>
    </row>
    <row r="74" spans="1:20" s="11" customFormat="1" ht="17.25" customHeight="1" x14ac:dyDescent="0.15">
      <c r="A74" s="85"/>
      <c r="B74" s="296" t="s">
        <v>199</v>
      </c>
      <c r="C74" s="297"/>
      <c r="D74" s="297"/>
      <c r="E74" s="297"/>
      <c r="F74" s="298"/>
      <c r="G74" s="86"/>
      <c r="H74" s="87"/>
      <c r="I74" s="88"/>
      <c r="J74" s="7" t="s">
        <v>64</v>
      </c>
      <c r="K74" s="87"/>
      <c r="L74" s="87"/>
      <c r="M74" s="89"/>
      <c r="N74" s="89"/>
      <c r="O74" s="89"/>
      <c r="P74" s="89"/>
      <c r="Q74" s="89"/>
      <c r="R74" s="89"/>
      <c r="S74" s="74"/>
      <c r="T74" s="89"/>
    </row>
    <row r="75" spans="1:20" s="84" customFormat="1" ht="30" customHeight="1" thickBot="1" x14ac:dyDescent="0.2">
      <c r="A75" s="90"/>
      <c r="B75" s="299" t="s">
        <v>198</v>
      </c>
      <c r="C75" s="300"/>
      <c r="D75" s="323" t="s">
        <v>84</v>
      </c>
      <c r="E75" s="323"/>
      <c r="F75" s="114" t="str">
        <f>IF(COUNT(P79:Q85) &gt; 0,COUNT(P79:P85) &amp; "／" &amp; COUNT(P79:Q85),"")</f>
        <v/>
      </c>
      <c r="G75" s="79"/>
      <c r="H75" s="80"/>
      <c r="I75" s="81"/>
      <c r="J75" s="82" t="s">
        <v>65</v>
      </c>
      <c r="K75" s="80">
        <v>2</v>
      </c>
      <c r="L75" s="80">
        <v>550</v>
      </c>
      <c r="M75" s="83"/>
      <c r="N75" s="83"/>
      <c r="O75" s="83"/>
      <c r="P75" s="83"/>
      <c r="Q75" s="83"/>
      <c r="R75" s="83"/>
      <c r="S75" s="74"/>
      <c r="T75" s="83"/>
    </row>
    <row r="76" spans="1:20" x14ac:dyDescent="0.15">
      <c r="A76" s="91"/>
      <c r="B76" s="92" t="s">
        <v>157</v>
      </c>
      <c r="C76" s="324" t="str">
        <f>IF((MIN(I79:I80)=0),"標準項目の「あり」「なし」を選択してください","")</f>
        <v>標準項目の「あり」「なし」を選択してください</v>
      </c>
      <c r="D76" s="324"/>
      <c r="E76" s="324"/>
      <c r="F76" s="325"/>
      <c r="H76" s="74"/>
      <c r="I76" s="55"/>
      <c r="J76" s="7" t="s">
        <v>66</v>
      </c>
      <c r="K76" s="7">
        <v>1</v>
      </c>
      <c r="L76" s="74">
        <v>17437</v>
      </c>
      <c r="M76" s="74"/>
      <c r="N76" s="74"/>
      <c r="O76" s="74"/>
      <c r="P76" s="74"/>
      <c r="Q76" s="74"/>
      <c r="R76" s="74"/>
      <c r="S76" s="74"/>
      <c r="T76" s="74"/>
    </row>
    <row r="77" spans="1:20" s="96" customFormat="1" ht="37.5" customHeight="1" x14ac:dyDescent="0.15">
      <c r="A77" s="93" t="s">
        <v>57</v>
      </c>
      <c r="B77" s="272" t="s">
        <v>200</v>
      </c>
      <c r="C77" s="273"/>
      <c r="D77" s="326" t="str">
        <f xml:space="preserve"> "評点（" &amp; REPT("○",COUNT(P79:P80)) &amp; REPT("●",COUNT(Q79:Q80)) &amp; "）"</f>
        <v>評点（）</v>
      </c>
      <c r="E77" s="326"/>
      <c r="F77" s="113" t="str">
        <f>IF(COUNT(R79:R80)&gt;0,"・非該当" &amp; COUNT(R79:R80),"")</f>
        <v/>
      </c>
      <c r="G77" s="79"/>
      <c r="H77" s="94"/>
      <c r="I77" s="95" t="str">
        <f>IF(MIN(I79:I80)=0,"",IF(COUNT(P79:Q80)=0,"-",IF(COUNT(P79:Q80)=COUNT(P79:P80),"A",IF(COUNT(P79:P80)=0,"C","B"))))</f>
        <v/>
      </c>
      <c r="J77" s="7" t="s">
        <v>51</v>
      </c>
      <c r="K77" s="95"/>
      <c r="L77" s="94"/>
      <c r="M77" s="94"/>
      <c r="N77" s="94"/>
      <c r="O77" s="94"/>
      <c r="P77" s="94"/>
      <c r="Q77" s="94"/>
      <c r="R77" s="94"/>
      <c r="S77" s="74"/>
      <c r="T77" s="94"/>
    </row>
    <row r="78" spans="1:20" x14ac:dyDescent="0.15">
      <c r="A78" s="91"/>
      <c r="B78" s="112" t="s">
        <v>52</v>
      </c>
      <c r="C78" s="315" t="s">
        <v>53</v>
      </c>
      <c r="D78" s="316"/>
      <c r="E78" s="316"/>
      <c r="F78" s="317"/>
      <c r="H78" s="74"/>
      <c r="I78" s="55"/>
      <c r="J78" s="7" t="s">
        <v>54</v>
      </c>
      <c r="K78" s="7"/>
      <c r="L78" s="74"/>
      <c r="M78" s="74"/>
      <c r="N78" s="74"/>
      <c r="O78" s="74"/>
      <c r="P78" s="74"/>
      <c r="Q78" s="74"/>
      <c r="R78" s="74"/>
      <c r="S78" s="74"/>
      <c r="T78" s="74"/>
    </row>
    <row r="79" spans="1:20" ht="37.5" customHeight="1" x14ac:dyDescent="0.15">
      <c r="A79" s="91"/>
      <c r="B79" s="97"/>
      <c r="C79" s="293" t="s">
        <v>201</v>
      </c>
      <c r="D79" s="294"/>
      <c r="E79" s="318"/>
      <c r="F79" s="98"/>
      <c r="G79" s="79"/>
      <c r="H79" s="74"/>
      <c r="I79" s="55">
        <v>0</v>
      </c>
      <c r="J79" s="7" t="s">
        <v>55</v>
      </c>
      <c r="K79" s="7">
        <v>1</v>
      </c>
      <c r="L79" s="74">
        <v>60051</v>
      </c>
      <c r="M79" s="74"/>
      <c r="N79" s="74"/>
      <c r="O79" s="74"/>
      <c r="P79" s="74" t="str">
        <f>IF(I79=3,1,"")</f>
        <v/>
      </c>
      <c r="Q79" s="74" t="str">
        <f>IF(I79=2,1,"")</f>
        <v/>
      </c>
      <c r="R79" s="74" t="str">
        <f>IF(I79=1,1,"")</f>
        <v/>
      </c>
      <c r="S79" s="74"/>
      <c r="T79" s="74"/>
    </row>
    <row r="80" spans="1:20" ht="37.5" customHeight="1" thickBot="1" x14ac:dyDescent="0.2">
      <c r="A80" s="91"/>
      <c r="B80" s="97"/>
      <c r="C80" s="293" t="s">
        <v>202</v>
      </c>
      <c r="D80" s="294"/>
      <c r="E80" s="318"/>
      <c r="F80" s="98"/>
      <c r="G80" s="79"/>
      <c r="H80" s="74"/>
      <c r="I80" s="55">
        <v>0</v>
      </c>
      <c r="J80" s="7" t="s">
        <v>55</v>
      </c>
      <c r="K80" s="7">
        <v>2</v>
      </c>
      <c r="L80" s="74">
        <v>60052</v>
      </c>
      <c r="M80" s="74"/>
      <c r="N80" s="74"/>
      <c r="O80" s="74"/>
      <c r="P80" s="74" t="str">
        <f>IF(I80=3,1,"")</f>
        <v/>
      </c>
      <c r="Q80" s="74" t="str">
        <f>IF(I80=2,1,"")</f>
        <v/>
      </c>
      <c r="R80" s="74" t="str">
        <f>IF(I80=1,1,"")</f>
        <v/>
      </c>
      <c r="S80" s="74"/>
      <c r="T80" s="74"/>
    </row>
    <row r="81" spans="1:20" x14ac:dyDescent="0.15">
      <c r="A81" s="91"/>
      <c r="B81" s="92" t="s">
        <v>161</v>
      </c>
      <c r="C81" s="324" t="str">
        <f>IF((MIN(I84:I85)=0),"標準項目の「あり」「なし」を選択してください","")</f>
        <v>標準項目の「あり」「なし」を選択してください</v>
      </c>
      <c r="D81" s="324"/>
      <c r="E81" s="324"/>
      <c r="F81" s="325"/>
      <c r="H81" s="74"/>
      <c r="I81" s="55"/>
      <c r="J81" s="7" t="s">
        <v>66</v>
      </c>
      <c r="K81" s="7">
        <v>2</v>
      </c>
      <c r="L81" s="74">
        <v>17438</v>
      </c>
      <c r="M81" s="74"/>
      <c r="N81" s="74"/>
      <c r="O81" s="74"/>
      <c r="P81" s="74"/>
      <c r="Q81" s="74"/>
      <c r="R81" s="74"/>
      <c r="S81" s="74"/>
      <c r="T81" s="74"/>
    </row>
    <row r="82" spans="1:20" s="96" customFormat="1" ht="37.5" customHeight="1" x14ac:dyDescent="0.15">
      <c r="A82" s="93" t="s">
        <v>57</v>
      </c>
      <c r="B82" s="272" t="s">
        <v>203</v>
      </c>
      <c r="C82" s="273"/>
      <c r="D82" s="326" t="str">
        <f xml:space="preserve"> "評点（" &amp; REPT("○",COUNT(P84:P85)) &amp; REPT("●",COUNT(Q84:Q85)) &amp; "）"</f>
        <v>評点（）</v>
      </c>
      <c r="E82" s="326"/>
      <c r="F82" s="113" t="str">
        <f>IF(COUNT(R84:R85)&gt;0,"・非該当" &amp; COUNT(R84:R85),"")</f>
        <v/>
      </c>
      <c r="G82" s="79"/>
      <c r="H82" s="94"/>
      <c r="I82" s="95" t="str">
        <f>IF(MIN(I84:I85)=0,"",IF(COUNT(P84:Q85)=0,"-",IF(COUNT(P84:Q85)=COUNT(P84:P85),"A",IF(COUNT(P84:P85)=0,"C","B"))))</f>
        <v/>
      </c>
      <c r="J82" s="7" t="s">
        <v>51</v>
      </c>
      <c r="K82" s="95"/>
      <c r="L82" s="94"/>
      <c r="M82" s="94"/>
      <c r="N82" s="94"/>
      <c r="O82" s="94"/>
      <c r="P82" s="94"/>
      <c r="Q82" s="94"/>
      <c r="R82" s="94"/>
      <c r="S82" s="74"/>
      <c r="T82" s="94"/>
    </row>
    <row r="83" spans="1:20" x14ac:dyDescent="0.15">
      <c r="A83" s="91"/>
      <c r="B83" s="112" t="s">
        <v>52</v>
      </c>
      <c r="C83" s="315" t="s">
        <v>53</v>
      </c>
      <c r="D83" s="316"/>
      <c r="E83" s="316"/>
      <c r="F83" s="317"/>
      <c r="H83" s="74"/>
      <c r="I83" s="55"/>
      <c r="J83" s="7" t="s">
        <v>54</v>
      </c>
      <c r="K83" s="7"/>
      <c r="L83" s="74"/>
      <c r="M83" s="74"/>
      <c r="N83" s="74"/>
      <c r="O83" s="74"/>
      <c r="P83" s="74"/>
      <c r="Q83" s="74"/>
      <c r="R83" s="74"/>
      <c r="S83" s="74"/>
      <c r="T83" s="74"/>
    </row>
    <row r="84" spans="1:20" ht="37.5" customHeight="1" x14ac:dyDescent="0.15">
      <c r="A84" s="91"/>
      <c r="B84" s="97"/>
      <c r="C84" s="293" t="s">
        <v>204</v>
      </c>
      <c r="D84" s="294"/>
      <c r="E84" s="318"/>
      <c r="F84" s="98"/>
      <c r="G84" s="79"/>
      <c r="H84" s="74"/>
      <c r="I84" s="55">
        <v>0</v>
      </c>
      <c r="J84" s="7" t="s">
        <v>55</v>
      </c>
      <c r="K84" s="7">
        <v>1</v>
      </c>
      <c r="L84" s="74">
        <v>60053</v>
      </c>
      <c r="M84" s="74"/>
      <c r="N84" s="74"/>
      <c r="O84" s="74"/>
      <c r="P84" s="74" t="str">
        <f>IF(I84=3,1,"")</f>
        <v/>
      </c>
      <c r="Q84" s="74" t="str">
        <f>IF(I84=2,1,"")</f>
        <v/>
      </c>
      <c r="R84" s="74" t="str">
        <f>IF(I84=1,1,"")</f>
        <v/>
      </c>
      <c r="S84" s="74"/>
      <c r="T84" s="74"/>
    </row>
    <row r="85" spans="1:20" ht="37.5" customHeight="1" thickBot="1" x14ac:dyDescent="0.2">
      <c r="A85" s="91"/>
      <c r="B85" s="97"/>
      <c r="C85" s="293" t="s">
        <v>205</v>
      </c>
      <c r="D85" s="294"/>
      <c r="E85" s="318"/>
      <c r="F85" s="98"/>
      <c r="G85" s="79"/>
      <c r="H85" s="74"/>
      <c r="I85" s="55">
        <v>0</v>
      </c>
      <c r="J85" s="7" t="s">
        <v>55</v>
      </c>
      <c r="K85" s="7">
        <v>2</v>
      </c>
      <c r="L85" s="74">
        <v>60054</v>
      </c>
      <c r="M85" s="74"/>
      <c r="N85" s="74"/>
      <c r="O85" s="74"/>
      <c r="P85" s="74" t="str">
        <f>IF(I85=3,1,"")</f>
        <v/>
      </c>
      <c r="Q85" s="74" t="str">
        <f>IF(I85=2,1,"")</f>
        <v/>
      </c>
      <c r="R85" s="74" t="str">
        <f>IF(I85=1,1,"")</f>
        <v/>
      </c>
      <c r="S85" s="74"/>
      <c r="T85" s="74"/>
    </row>
    <row r="86" spans="1:20" s="11" customFormat="1" ht="17.25" customHeight="1" x14ac:dyDescent="0.15">
      <c r="A86" s="85"/>
      <c r="B86" s="296" t="s">
        <v>207</v>
      </c>
      <c r="C86" s="297"/>
      <c r="D86" s="297"/>
      <c r="E86" s="297"/>
      <c r="F86" s="298"/>
      <c r="G86" s="86"/>
      <c r="H86" s="87"/>
      <c r="I86" s="88"/>
      <c r="J86" s="7" t="s">
        <v>64</v>
      </c>
      <c r="K86" s="87"/>
      <c r="L86" s="87"/>
      <c r="M86" s="89"/>
      <c r="N86" s="89"/>
      <c r="O86" s="89"/>
      <c r="P86" s="89"/>
      <c r="Q86" s="89"/>
      <c r="R86" s="89"/>
      <c r="S86" s="74"/>
      <c r="T86" s="89"/>
    </row>
    <row r="87" spans="1:20" s="84" customFormat="1" ht="30" customHeight="1" thickBot="1" x14ac:dyDescent="0.2">
      <c r="A87" s="90"/>
      <c r="B87" s="299" t="s">
        <v>206</v>
      </c>
      <c r="C87" s="300"/>
      <c r="D87" s="323" t="s">
        <v>84</v>
      </c>
      <c r="E87" s="323"/>
      <c r="F87" s="114" t="str">
        <f>IF(COUNT(P91:Q98) &gt; 0,COUNT(P91:P98) &amp; "／" &amp; COUNT(P91:Q98),"")</f>
        <v/>
      </c>
      <c r="G87" s="79"/>
      <c r="H87" s="80"/>
      <c r="I87" s="81"/>
      <c r="J87" s="82" t="s">
        <v>65</v>
      </c>
      <c r="K87" s="80">
        <v>3</v>
      </c>
      <c r="L87" s="80">
        <v>551</v>
      </c>
      <c r="M87" s="83"/>
      <c r="N87" s="83"/>
      <c r="O87" s="83"/>
      <c r="P87" s="83"/>
      <c r="Q87" s="83"/>
      <c r="R87" s="83"/>
      <c r="S87" s="74"/>
      <c r="T87" s="83"/>
    </row>
    <row r="88" spans="1:20" x14ac:dyDescent="0.15">
      <c r="A88" s="91"/>
      <c r="B88" s="92" t="s">
        <v>157</v>
      </c>
      <c r="C88" s="324" t="str">
        <f>IF((MIN(I91:I92)=0),"標準項目の「あり」「なし」を選択してください","")</f>
        <v>標準項目の「あり」「なし」を選択してください</v>
      </c>
      <c r="D88" s="324"/>
      <c r="E88" s="324"/>
      <c r="F88" s="325"/>
      <c r="H88" s="74"/>
      <c r="I88" s="55"/>
      <c r="J88" s="7" t="s">
        <v>66</v>
      </c>
      <c r="K88" s="7">
        <v>1</v>
      </c>
      <c r="L88" s="74">
        <v>17439</v>
      </c>
      <c r="M88" s="74"/>
      <c r="N88" s="74"/>
      <c r="O88" s="74"/>
      <c r="P88" s="74"/>
      <c r="Q88" s="74"/>
      <c r="R88" s="74"/>
      <c r="S88" s="74"/>
      <c r="T88" s="74"/>
    </row>
    <row r="89" spans="1:20" s="96" customFormat="1" ht="37.5" customHeight="1" x14ac:dyDescent="0.15">
      <c r="A89" s="93" t="s">
        <v>57</v>
      </c>
      <c r="B89" s="272" t="s">
        <v>208</v>
      </c>
      <c r="C89" s="273"/>
      <c r="D89" s="326" t="str">
        <f xml:space="preserve"> "評点（" &amp; REPT("○",COUNT(P91:P92)) &amp; REPT("●",COUNT(Q91:Q92)) &amp; "）"</f>
        <v>評点（）</v>
      </c>
      <c r="E89" s="326"/>
      <c r="F89" s="113" t="str">
        <f>IF(COUNT(R91:R92)&gt;0,"・非該当" &amp; COUNT(R91:R92),"")</f>
        <v/>
      </c>
      <c r="G89" s="79"/>
      <c r="H89" s="94"/>
      <c r="I89" s="95" t="str">
        <f>IF(MIN(I91:I92)=0,"",IF(COUNT(P91:Q92)=0,"-",IF(COUNT(P91:Q92)=COUNT(P91:P92),"A",IF(COUNT(P91:P92)=0,"C","B"))))</f>
        <v/>
      </c>
      <c r="J89" s="7" t="s">
        <v>51</v>
      </c>
      <c r="K89" s="95"/>
      <c r="L89" s="94"/>
      <c r="M89" s="94"/>
      <c r="N89" s="94"/>
      <c r="O89" s="94"/>
      <c r="P89" s="94"/>
      <c r="Q89" s="94"/>
      <c r="R89" s="94"/>
      <c r="S89" s="74"/>
      <c r="T89" s="94"/>
    </row>
    <row r="90" spans="1:20" x14ac:dyDescent="0.15">
      <c r="A90" s="91"/>
      <c r="B90" s="112" t="s">
        <v>52</v>
      </c>
      <c r="C90" s="315" t="s">
        <v>53</v>
      </c>
      <c r="D90" s="316"/>
      <c r="E90" s="316"/>
      <c r="F90" s="317"/>
      <c r="H90" s="74"/>
      <c r="I90" s="55"/>
      <c r="J90" s="7" t="s">
        <v>54</v>
      </c>
      <c r="K90" s="7"/>
      <c r="L90" s="74"/>
      <c r="M90" s="74"/>
      <c r="N90" s="74"/>
      <c r="O90" s="74"/>
      <c r="P90" s="74"/>
      <c r="Q90" s="74"/>
      <c r="R90" s="74"/>
      <c r="S90" s="74"/>
      <c r="T90" s="74"/>
    </row>
    <row r="91" spans="1:20" ht="37.5" customHeight="1" x14ac:dyDescent="0.15">
      <c r="A91" s="91"/>
      <c r="B91" s="97"/>
      <c r="C91" s="293" t="s">
        <v>209</v>
      </c>
      <c r="D91" s="294"/>
      <c r="E91" s="318"/>
      <c r="F91" s="98"/>
      <c r="G91" s="79"/>
      <c r="H91" s="74"/>
      <c r="I91" s="55">
        <v>0</v>
      </c>
      <c r="J91" s="7" t="s">
        <v>55</v>
      </c>
      <c r="K91" s="7">
        <v>1</v>
      </c>
      <c r="L91" s="74">
        <v>60055</v>
      </c>
      <c r="M91" s="74"/>
      <c r="N91" s="74"/>
      <c r="O91" s="74"/>
      <c r="P91" s="74" t="str">
        <f>IF(I91=3,1,"")</f>
        <v/>
      </c>
      <c r="Q91" s="74" t="str">
        <f>IF(I91=2,1,"")</f>
        <v/>
      </c>
      <c r="R91" s="74" t="str">
        <f>IF(I91=1,1,"")</f>
        <v/>
      </c>
      <c r="S91" s="74"/>
      <c r="T91" s="74"/>
    </row>
    <row r="92" spans="1:20" ht="37.5" customHeight="1" thickBot="1" x14ac:dyDescent="0.2">
      <c r="A92" s="91"/>
      <c r="B92" s="97"/>
      <c r="C92" s="293" t="s">
        <v>210</v>
      </c>
      <c r="D92" s="294"/>
      <c r="E92" s="318"/>
      <c r="F92" s="98"/>
      <c r="G92" s="79"/>
      <c r="H92" s="74"/>
      <c r="I92" s="55">
        <v>0</v>
      </c>
      <c r="J92" s="7" t="s">
        <v>55</v>
      </c>
      <c r="K92" s="7">
        <v>2</v>
      </c>
      <c r="L92" s="74">
        <v>60056</v>
      </c>
      <c r="M92" s="74"/>
      <c r="N92" s="74"/>
      <c r="O92" s="74"/>
      <c r="P92" s="74" t="str">
        <f>IF(I92=3,1,"")</f>
        <v/>
      </c>
      <c r="Q92" s="74" t="str">
        <f>IF(I92=2,1,"")</f>
        <v/>
      </c>
      <c r="R92" s="74" t="str">
        <f>IF(I92=1,1,"")</f>
        <v/>
      </c>
      <c r="S92" s="74"/>
      <c r="T92" s="74"/>
    </row>
    <row r="93" spans="1:20" x14ac:dyDescent="0.15">
      <c r="A93" s="91"/>
      <c r="B93" s="92" t="s">
        <v>161</v>
      </c>
      <c r="C93" s="324" t="str">
        <f>IF((MIN(I96:I98)=0),"標準項目の「あり」「なし」を選択してください","")</f>
        <v>標準項目の「あり」「なし」を選択してください</v>
      </c>
      <c r="D93" s="324"/>
      <c r="E93" s="324"/>
      <c r="F93" s="325"/>
      <c r="H93" s="74"/>
      <c r="I93" s="55"/>
      <c r="J93" s="7" t="s">
        <v>66</v>
      </c>
      <c r="K93" s="7">
        <v>2</v>
      </c>
      <c r="L93" s="74">
        <v>17440</v>
      </c>
      <c r="M93" s="74"/>
      <c r="N93" s="74"/>
      <c r="O93" s="74"/>
      <c r="P93" s="74"/>
      <c r="Q93" s="74"/>
      <c r="R93" s="74"/>
      <c r="S93" s="74"/>
      <c r="T93" s="74"/>
    </row>
    <row r="94" spans="1:20" s="96" customFormat="1" ht="37.5" customHeight="1" x14ac:dyDescent="0.15">
      <c r="A94" s="93" t="s">
        <v>57</v>
      </c>
      <c r="B94" s="272" t="s">
        <v>211</v>
      </c>
      <c r="C94" s="273"/>
      <c r="D94" s="326" t="str">
        <f xml:space="preserve"> "評点（" &amp; REPT("○",COUNT(P96:P98)) &amp; REPT("●",COUNT(Q96:Q98)) &amp; "）"</f>
        <v>評点（）</v>
      </c>
      <c r="E94" s="326"/>
      <c r="F94" s="113" t="str">
        <f>IF(COUNT(R96:R98)&gt;0,"・非該当" &amp; COUNT(R96:R98),"")</f>
        <v/>
      </c>
      <c r="G94" s="79"/>
      <c r="H94" s="94"/>
      <c r="I94" s="95" t="str">
        <f>IF(MIN(I96:I98)=0,"",IF(COUNT(P96:Q98)=0,"-",IF(COUNT(P96:Q98)=COUNT(P96:P98),"A",IF(COUNT(P96:P98)=0,"C","B"))))</f>
        <v/>
      </c>
      <c r="J94" s="7" t="s">
        <v>51</v>
      </c>
      <c r="K94" s="95"/>
      <c r="L94" s="94"/>
      <c r="M94" s="94"/>
      <c r="N94" s="94"/>
      <c r="O94" s="94"/>
      <c r="P94" s="94"/>
      <c r="Q94" s="94"/>
      <c r="R94" s="94"/>
      <c r="S94" s="74"/>
      <c r="T94" s="94"/>
    </row>
    <row r="95" spans="1:20" x14ac:dyDescent="0.15">
      <c r="A95" s="91"/>
      <c r="B95" s="112" t="s">
        <v>52</v>
      </c>
      <c r="C95" s="315" t="s">
        <v>53</v>
      </c>
      <c r="D95" s="316"/>
      <c r="E95" s="316"/>
      <c r="F95" s="317"/>
      <c r="H95" s="74"/>
      <c r="I95" s="55"/>
      <c r="J95" s="7" t="s">
        <v>54</v>
      </c>
      <c r="K95" s="7"/>
      <c r="L95" s="74"/>
      <c r="M95" s="74"/>
      <c r="N95" s="74"/>
      <c r="O95" s="74"/>
      <c r="P95" s="74"/>
      <c r="Q95" s="74"/>
      <c r="R95" s="74"/>
      <c r="S95" s="74"/>
      <c r="T95" s="74"/>
    </row>
    <row r="96" spans="1:20" ht="37.5" customHeight="1" x14ac:dyDescent="0.15">
      <c r="A96" s="91"/>
      <c r="B96" s="97"/>
      <c r="C96" s="293" t="s">
        <v>212</v>
      </c>
      <c r="D96" s="294"/>
      <c r="E96" s="318"/>
      <c r="F96" s="98"/>
      <c r="G96" s="79"/>
      <c r="H96" s="74"/>
      <c r="I96" s="55">
        <v>0</v>
      </c>
      <c r="J96" s="7" t="s">
        <v>55</v>
      </c>
      <c r="K96" s="7">
        <v>1</v>
      </c>
      <c r="L96" s="74">
        <v>60057</v>
      </c>
      <c r="M96" s="74"/>
      <c r="N96" s="74"/>
      <c r="O96" s="74"/>
      <c r="P96" s="74" t="str">
        <f>IF(I96=3,1,"")</f>
        <v/>
      </c>
      <c r="Q96" s="74" t="str">
        <f>IF(I96=2,1,"")</f>
        <v/>
      </c>
      <c r="R96" s="74" t="str">
        <f>IF(I96=1,1,"")</f>
        <v/>
      </c>
      <c r="S96" s="74"/>
      <c r="T96" s="74"/>
    </row>
    <row r="97" spans="1:20" ht="37.5" customHeight="1" x14ac:dyDescent="0.15">
      <c r="A97" s="91"/>
      <c r="B97" s="97"/>
      <c r="C97" s="293" t="s">
        <v>213</v>
      </c>
      <c r="D97" s="294"/>
      <c r="E97" s="318"/>
      <c r="F97" s="98"/>
      <c r="G97" s="79"/>
      <c r="H97" s="74"/>
      <c r="I97" s="55">
        <v>0</v>
      </c>
      <c r="J97" s="7" t="s">
        <v>55</v>
      </c>
      <c r="K97" s="7">
        <v>2</v>
      </c>
      <c r="L97" s="74">
        <v>60058</v>
      </c>
      <c r="M97" s="74"/>
      <c r="N97" s="74"/>
      <c r="O97" s="74"/>
      <c r="P97" s="74" t="str">
        <f>IF(I97=3,1,"")</f>
        <v/>
      </c>
      <c r="Q97" s="74" t="str">
        <f>IF(I97=2,1,"")</f>
        <v/>
      </c>
      <c r="R97" s="74" t="str">
        <f>IF(I97=1,1,"")</f>
        <v/>
      </c>
      <c r="S97" s="74"/>
      <c r="T97" s="74"/>
    </row>
    <row r="98" spans="1:20" ht="37.5" customHeight="1" thickBot="1" x14ac:dyDescent="0.2">
      <c r="A98" s="91"/>
      <c r="B98" s="97"/>
      <c r="C98" s="293" t="s">
        <v>214</v>
      </c>
      <c r="D98" s="294"/>
      <c r="E98" s="318"/>
      <c r="F98" s="98"/>
      <c r="G98" s="79"/>
      <c r="H98" s="74"/>
      <c r="I98" s="55">
        <v>0</v>
      </c>
      <c r="J98" s="7" t="s">
        <v>55</v>
      </c>
      <c r="K98" s="7">
        <v>3</v>
      </c>
      <c r="L98" s="74">
        <v>60059</v>
      </c>
      <c r="M98" s="74"/>
      <c r="N98" s="74"/>
      <c r="O98" s="74"/>
      <c r="P98" s="74" t="str">
        <f>IF(I98=3,1,"")</f>
        <v/>
      </c>
      <c r="Q98" s="74" t="str">
        <f>IF(I98=2,1,"")</f>
        <v/>
      </c>
      <c r="R98" s="74" t="str">
        <f>IF(I98=1,1,"")</f>
        <v/>
      </c>
      <c r="S98" s="74"/>
      <c r="T98" s="74"/>
    </row>
    <row r="99" spans="1:20" ht="20.25" customHeight="1" x14ac:dyDescent="0.15">
      <c r="A99" s="99"/>
      <c r="B99" s="319" t="s">
        <v>215</v>
      </c>
      <c r="C99" s="320"/>
      <c r="D99" s="321" t="str">
        <f>IF(AND(LEN(case1_3)&lt;&gt;0,COUNT(R72:R98)=11),checkB_3,(IF(LEN(checkA_3)&lt;&gt;0,checkA_3, checkB_3)))</f>
        <v>カテゴリー3の講評を入力してください</v>
      </c>
      <c r="E99" s="321"/>
      <c r="F99" s="322"/>
      <c r="H99" s="74"/>
      <c r="I99" s="55"/>
      <c r="J99" s="7" t="s">
        <v>56</v>
      </c>
      <c r="K99" s="7"/>
      <c r="L99" s="74"/>
      <c r="M99" s="74"/>
      <c r="N99" s="74"/>
      <c r="O99" s="74"/>
      <c r="P99" s="74"/>
      <c r="Q99" s="74"/>
      <c r="R99" s="74"/>
      <c r="S99" s="74"/>
      <c r="T99" s="74"/>
    </row>
    <row r="100" spans="1:20" s="103" customFormat="1" ht="21" customHeight="1" x14ac:dyDescent="0.15">
      <c r="A100" s="110"/>
      <c r="B100" s="302"/>
      <c r="C100" s="303"/>
      <c r="D100" s="303"/>
      <c r="E100" s="303"/>
      <c r="F100" s="304"/>
      <c r="G100" s="2" t="str">
        <f>IF(LEN(B100)=0,"",IF(40-LEN(B100)&gt;0,"残り" &amp; 40-LEN(B100) &amp; "文字",IF(40-LEN(B100)=0,"","文字数がオーバーしています")))</f>
        <v/>
      </c>
      <c r="H100" s="100"/>
      <c r="I100" s="101"/>
      <c r="J100" s="7" t="s">
        <v>78</v>
      </c>
      <c r="K100" s="100"/>
      <c r="L100" s="100"/>
      <c r="M100" s="102"/>
      <c r="N100" s="102"/>
      <c r="O100" s="102"/>
      <c r="P100" s="102"/>
      <c r="Q100" s="102"/>
      <c r="R100" s="102"/>
      <c r="S100" s="74"/>
      <c r="T100" s="102"/>
    </row>
    <row r="101" spans="1:20" s="103" customFormat="1" ht="65.099999999999994" customHeight="1" x14ac:dyDescent="0.15">
      <c r="A101" s="111"/>
      <c r="B101" s="305"/>
      <c r="C101" s="306"/>
      <c r="D101" s="306"/>
      <c r="E101" s="306"/>
      <c r="F101" s="307"/>
      <c r="G101" s="2" t="str">
        <f>IF(LEN(B101)=0,"",IF(256-LEN(B101)&gt;0,"残り" &amp; 256-LEN(B101) &amp; "文字",IF(256-LEN(B101)=0,"","文字数がオーバーしています")))</f>
        <v/>
      </c>
      <c r="H101" s="100"/>
      <c r="I101" s="101"/>
      <c r="J101" s="7" t="s">
        <v>81</v>
      </c>
      <c r="K101" s="100"/>
      <c r="L101" s="100"/>
      <c r="M101" s="102"/>
      <c r="N101" s="102"/>
      <c r="O101" s="102"/>
      <c r="P101" s="102"/>
      <c r="Q101" s="102"/>
      <c r="R101" s="102"/>
      <c r="S101" s="74"/>
      <c r="T101" s="102"/>
    </row>
    <row r="102" spans="1:20" s="103" customFormat="1" ht="21" customHeight="1" x14ac:dyDescent="0.15">
      <c r="A102" s="111"/>
      <c r="B102" s="308"/>
      <c r="C102" s="309"/>
      <c r="D102" s="309"/>
      <c r="E102" s="309"/>
      <c r="F102" s="310"/>
      <c r="G102" s="2" t="str">
        <f>IF(LEN(B102)=0,"",IF(40-LEN(B102)&gt;0,"残り" &amp; 40-LEN(B102) &amp; "文字",IF(40-LEN(B102)=0,"","文字数がオーバーしています")))</f>
        <v/>
      </c>
      <c r="H102" s="100"/>
      <c r="I102" s="101"/>
      <c r="J102" s="7" t="s">
        <v>79</v>
      </c>
      <c r="K102" s="100"/>
      <c r="L102" s="100"/>
      <c r="M102" s="102"/>
      <c r="N102" s="102"/>
      <c r="O102" s="102"/>
      <c r="P102" s="102"/>
      <c r="Q102" s="102"/>
      <c r="R102" s="102"/>
      <c r="S102" s="74"/>
      <c r="T102" s="102"/>
    </row>
    <row r="103" spans="1:20" s="103" customFormat="1" ht="65.099999999999994" customHeight="1" x14ac:dyDescent="0.15">
      <c r="A103" s="111"/>
      <c r="B103" s="311"/>
      <c r="C103" s="311"/>
      <c r="D103" s="311"/>
      <c r="E103" s="311"/>
      <c r="F103" s="312"/>
      <c r="G103" s="2" t="str">
        <f>IF(LEN(B103)=0,"",IF(256-LEN(B103)&gt;0,"残り" &amp; 256-LEN(B103) &amp; "文字",IF(256-LEN(B103)=0,"","文字数がオーバーしています")))</f>
        <v/>
      </c>
      <c r="H103" s="100"/>
      <c r="I103" s="101"/>
      <c r="J103" s="7" t="s">
        <v>82</v>
      </c>
      <c r="K103" s="100"/>
      <c r="L103" s="100"/>
      <c r="M103" s="102"/>
      <c r="N103" s="102"/>
      <c r="O103" s="102"/>
      <c r="P103" s="102"/>
      <c r="Q103" s="102"/>
      <c r="R103" s="102"/>
      <c r="S103" s="74"/>
      <c r="T103" s="102"/>
    </row>
    <row r="104" spans="1:20" s="103" customFormat="1" ht="21" customHeight="1" x14ac:dyDescent="0.15">
      <c r="A104" s="111"/>
      <c r="B104" s="308"/>
      <c r="C104" s="309"/>
      <c r="D104" s="309"/>
      <c r="E104" s="309"/>
      <c r="F104" s="310"/>
      <c r="G104" s="2" t="str">
        <f>IF(LEN(B104)=0,"",IF(40-LEN(B104)&gt;0,"残り" &amp; 40-LEN(B104) &amp; "文字",IF(40-LEN(B104)=0,"","文字数がオーバーしています")))</f>
        <v/>
      </c>
      <c r="H104" s="100"/>
      <c r="I104" s="101"/>
      <c r="J104" s="7" t="s">
        <v>80</v>
      </c>
      <c r="K104" s="100"/>
      <c r="L104" s="100"/>
      <c r="M104" s="102"/>
      <c r="N104" s="102"/>
      <c r="O104" s="102"/>
      <c r="P104" s="102"/>
      <c r="Q104" s="102"/>
      <c r="R104" s="102"/>
      <c r="S104" s="74"/>
      <c r="T104" s="102"/>
    </row>
    <row r="105" spans="1:20" s="103" customFormat="1" ht="65.099999999999994" customHeight="1" thickBot="1" x14ac:dyDescent="0.2">
      <c r="A105" s="104"/>
      <c r="B105" s="313"/>
      <c r="C105" s="313"/>
      <c r="D105" s="313"/>
      <c r="E105" s="313"/>
      <c r="F105" s="314"/>
      <c r="G105" s="2" t="str">
        <f>IF(LEN(B105)=0,"",IF(256-LEN(B105)&gt;0,"残り" &amp; 256-LEN(B105) &amp; "文字",IF(256-LEN(B105)=0,"","文字数がオーバーしています")))</f>
        <v/>
      </c>
      <c r="H105" s="100"/>
      <c r="I105" s="101"/>
      <c r="J105" s="7" t="s">
        <v>83</v>
      </c>
      <c r="K105" s="100"/>
      <c r="L105" s="100"/>
      <c r="M105" s="102"/>
      <c r="N105" s="102"/>
      <c r="O105" s="102"/>
      <c r="P105" s="102"/>
      <c r="Q105" s="102"/>
      <c r="R105" s="102"/>
      <c r="S105" s="74"/>
      <c r="T105" s="102"/>
    </row>
    <row r="106" spans="1:20" ht="18" customHeight="1" thickTop="1" x14ac:dyDescent="0.15">
      <c r="A106" s="288">
        <v>4</v>
      </c>
      <c r="B106" s="290" t="s">
        <v>217</v>
      </c>
      <c r="C106" s="291"/>
      <c r="D106" s="291"/>
      <c r="E106" s="291"/>
      <c r="F106" s="292"/>
      <c r="H106" s="74"/>
      <c r="I106" s="55"/>
      <c r="J106" s="7" t="s">
        <v>56</v>
      </c>
      <c r="K106" s="7"/>
      <c r="L106" s="74"/>
      <c r="M106" s="74"/>
      <c r="N106" s="74"/>
      <c r="O106" s="74"/>
      <c r="P106" s="74"/>
      <c r="Q106" s="74"/>
      <c r="R106" s="74"/>
      <c r="S106" s="74"/>
      <c r="T106" s="74" t="s">
        <v>62</v>
      </c>
    </row>
    <row r="107" spans="1:20" s="84" customFormat="1" ht="30" customHeight="1" thickBot="1" x14ac:dyDescent="0.2">
      <c r="A107" s="289"/>
      <c r="B107" s="293" t="s">
        <v>216</v>
      </c>
      <c r="C107" s="294"/>
      <c r="D107" s="294"/>
      <c r="E107" s="294"/>
      <c r="F107" s="295"/>
      <c r="G107" s="79"/>
      <c r="H107" s="80"/>
      <c r="I107" s="81"/>
      <c r="J107" s="82" t="s">
        <v>63</v>
      </c>
      <c r="K107" s="80">
        <v>4</v>
      </c>
      <c r="L107" s="80">
        <v>123</v>
      </c>
      <c r="M107" s="83"/>
      <c r="N107" s="83"/>
      <c r="O107" s="83"/>
      <c r="P107" s="83"/>
      <c r="Q107" s="83"/>
      <c r="R107" s="83"/>
      <c r="S107" s="74"/>
      <c r="T107" s="83"/>
    </row>
    <row r="108" spans="1:20" s="11" customFormat="1" ht="17.25" customHeight="1" x14ac:dyDescent="0.15">
      <c r="A108" s="85"/>
      <c r="B108" s="296" t="s">
        <v>219</v>
      </c>
      <c r="C108" s="297"/>
      <c r="D108" s="297"/>
      <c r="E108" s="297"/>
      <c r="F108" s="298"/>
      <c r="G108" s="86"/>
      <c r="H108" s="87"/>
      <c r="I108" s="88"/>
      <c r="J108" s="7" t="s">
        <v>64</v>
      </c>
      <c r="K108" s="87"/>
      <c r="L108" s="87"/>
      <c r="M108" s="89"/>
      <c r="N108" s="89"/>
      <c r="O108" s="89"/>
      <c r="P108" s="89"/>
      <c r="Q108" s="89"/>
      <c r="R108" s="89"/>
      <c r="S108" s="74"/>
      <c r="T108" s="89"/>
    </row>
    <row r="109" spans="1:20" s="84" customFormat="1" ht="30" customHeight="1" thickBot="1" x14ac:dyDescent="0.2">
      <c r="A109" s="90"/>
      <c r="B109" s="299" t="s">
        <v>218</v>
      </c>
      <c r="C109" s="300"/>
      <c r="D109" s="323" t="s">
        <v>84</v>
      </c>
      <c r="E109" s="323"/>
      <c r="F109" s="114" t="str">
        <f>IF(COUNT(P113:Q117) &gt; 0,COUNT(P113:P117) &amp; "／" &amp; COUNT(P113:Q117),"")</f>
        <v/>
      </c>
      <c r="G109" s="79"/>
      <c r="H109" s="80"/>
      <c r="I109" s="81"/>
      <c r="J109" s="82" t="s">
        <v>65</v>
      </c>
      <c r="K109" s="80">
        <v>1</v>
      </c>
      <c r="L109" s="80">
        <v>552</v>
      </c>
      <c r="M109" s="83"/>
      <c r="N109" s="83"/>
      <c r="O109" s="83"/>
      <c r="P109" s="83"/>
      <c r="Q109" s="83"/>
      <c r="R109" s="83"/>
      <c r="S109" s="74"/>
      <c r="T109" s="83"/>
    </row>
    <row r="110" spans="1:20" x14ac:dyDescent="0.15">
      <c r="A110" s="91"/>
      <c r="B110" s="92" t="s">
        <v>157</v>
      </c>
      <c r="C110" s="324" t="str">
        <f>IF((MIN(I113:I117)=0),"標準項目の「あり」「なし」を選択してください","")</f>
        <v>標準項目の「あり」「なし」を選択してください</v>
      </c>
      <c r="D110" s="324"/>
      <c r="E110" s="324"/>
      <c r="F110" s="325"/>
      <c r="H110" s="74"/>
      <c r="I110" s="55"/>
      <c r="J110" s="7" t="s">
        <v>66</v>
      </c>
      <c r="K110" s="7">
        <v>1</v>
      </c>
      <c r="L110" s="74">
        <v>17441</v>
      </c>
      <c r="M110" s="74"/>
      <c r="N110" s="74"/>
      <c r="O110" s="74"/>
      <c r="P110" s="74"/>
      <c r="Q110" s="74"/>
      <c r="R110" s="74"/>
      <c r="S110" s="74"/>
      <c r="T110" s="74"/>
    </row>
    <row r="111" spans="1:20" s="96" customFormat="1" ht="37.5" customHeight="1" x14ac:dyDescent="0.15">
      <c r="A111" s="93" t="s">
        <v>57</v>
      </c>
      <c r="B111" s="272" t="s">
        <v>220</v>
      </c>
      <c r="C111" s="273"/>
      <c r="D111" s="326" t="str">
        <f xml:space="preserve"> "評点（" &amp; REPT("○",COUNT(P113:P117)) &amp; REPT("●",COUNT(Q113:Q117)) &amp; "）"</f>
        <v>評点（）</v>
      </c>
      <c r="E111" s="326"/>
      <c r="F111" s="113" t="str">
        <f>IF(COUNT(R113:R117)&gt;0,"・非該当" &amp; COUNT(R113:R117),"")</f>
        <v/>
      </c>
      <c r="G111" s="79"/>
      <c r="H111" s="94"/>
      <c r="I111" s="95" t="str">
        <f>IF(MIN(I113:I117)=0,"",IF(COUNT(P113:Q117)=0,"-",IF(COUNT(P113:Q117)=COUNT(P113:P117),"A",IF(COUNT(P113:P117)=0,"C","B"))))</f>
        <v/>
      </c>
      <c r="J111" s="7" t="s">
        <v>51</v>
      </c>
      <c r="K111" s="95"/>
      <c r="L111" s="94"/>
      <c r="M111" s="94"/>
      <c r="N111" s="94"/>
      <c r="O111" s="94"/>
      <c r="P111" s="94"/>
      <c r="Q111" s="94"/>
      <c r="R111" s="94"/>
      <c r="S111" s="74"/>
      <c r="T111" s="94"/>
    </row>
    <row r="112" spans="1:20" x14ac:dyDescent="0.15">
      <c r="A112" s="91"/>
      <c r="B112" s="112" t="s">
        <v>52</v>
      </c>
      <c r="C112" s="315" t="s">
        <v>53</v>
      </c>
      <c r="D112" s="316"/>
      <c r="E112" s="316"/>
      <c r="F112" s="317"/>
      <c r="H112" s="74"/>
      <c r="I112" s="55"/>
      <c r="J112" s="7" t="s">
        <v>54</v>
      </c>
      <c r="K112" s="7"/>
      <c r="L112" s="74"/>
      <c r="M112" s="74"/>
      <c r="N112" s="74"/>
      <c r="O112" s="74"/>
      <c r="P112" s="74"/>
      <c r="Q112" s="74"/>
      <c r="R112" s="74"/>
      <c r="S112" s="74"/>
      <c r="T112" s="74"/>
    </row>
    <row r="113" spans="1:20" ht="37.5" customHeight="1" x14ac:dyDescent="0.15">
      <c r="A113" s="91"/>
      <c r="B113" s="97"/>
      <c r="C113" s="293" t="s">
        <v>221</v>
      </c>
      <c r="D113" s="294"/>
      <c r="E113" s="318"/>
      <c r="F113" s="98"/>
      <c r="G113" s="79"/>
      <c r="H113" s="74"/>
      <c r="I113" s="55">
        <v>0</v>
      </c>
      <c r="J113" s="7" t="s">
        <v>55</v>
      </c>
      <c r="K113" s="7">
        <v>1</v>
      </c>
      <c r="L113" s="74">
        <v>60060</v>
      </c>
      <c r="M113" s="74"/>
      <c r="N113" s="74"/>
      <c r="O113" s="74"/>
      <c r="P113" s="74" t="str">
        <f>IF(I113=3,1,"")</f>
        <v/>
      </c>
      <c r="Q113" s="74" t="str">
        <f>IF(I113=2,1,"")</f>
        <v/>
      </c>
      <c r="R113" s="74" t="str">
        <f>IF(I113=1,1,"")</f>
        <v/>
      </c>
      <c r="S113" s="74"/>
      <c r="T113" s="74"/>
    </row>
    <row r="114" spans="1:20" ht="37.5" customHeight="1" x14ac:dyDescent="0.15">
      <c r="A114" s="91"/>
      <c r="B114" s="97"/>
      <c r="C114" s="293" t="s">
        <v>222</v>
      </c>
      <c r="D114" s="294"/>
      <c r="E114" s="318"/>
      <c r="F114" s="98"/>
      <c r="G114" s="79"/>
      <c r="H114" s="74"/>
      <c r="I114" s="55">
        <v>0</v>
      </c>
      <c r="J114" s="7" t="s">
        <v>55</v>
      </c>
      <c r="K114" s="7">
        <v>2</v>
      </c>
      <c r="L114" s="74">
        <v>60061</v>
      </c>
      <c r="M114" s="74"/>
      <c r="N114" s="74"/>
      <c r="O114" s="74"/>
      <c r="P114" s="74" t="str">
        <f>IF(I114=3,1,"")</f>
        <v/>
      </c>
      <c r="Q114" s="74" t="str">
        <f>IF(I114=2,1,"")</f>
        <v/>
      </c>
      <c r="R114" s="74" t="str">
        <f>IF(I114=1,1,"")</f>
        <v/>
      </c>
      <c r="S114" s="74"/>
      <c r="T114" s="74"/>
    </row>
    <row r="115" spans="1:20" ht="37.5" customHeight="1" x14ac:dyDescent="0.15">
      <c r="A115" s="91"/>
      <c r="B115" s="97"/>
      <c r="C115" s="293" t="s">
        <v>223</v>
      </c>
      <c r="D115" s="294"/>
      <c r="E115" s="318"/>
      <c r="F115" s="98"/>
      <c r="G115" s="79"/>
      <c r="H115" s="74"/>
      <c r="I115" s="55">
        <v>0</v>
      </c>
      <c r="J115" s="7" t="s">
        <v>55</v>
      </c>
      <c r="K115" s="7">
        <v>3</v>
      </c>
      <c r="L115" s="74">
        <v>60062</v>
      </c>
      <c r="M115" s="74"/>
      <c r="N115" s="74"/>
      <c r="O115" s="74"/>
      <c r="P115" s="74" t="str">
        <f>IF(I115=3,1,"")</f>
        <v/>
      </c>
      <c r="Q115" s="74" t="str">
        <f>IF(I115=2,1,"")</f>
        <v/>
      </c>
      <c r="R115" s="74" t="str">
        <f>IF(I115=1,1,"")</f>
        <v/>
      </c>
      <c r="S115" s="74"/>
      <c r="T115" s="74"/>
    </row>
    <row r="116" spans="1:20" ht="37.5" customHeight="1" x14ac:dyDescent="0.15">
      <c r="A116" s="91"/>
      <c r="B116" s="97"/>
      <c r="C116" s="293" t="s">
        <v>224</v>
      </c>
      <c r="D116" s="294"/>
      <c r="E116" s="318"/>
      <c r="F116" s="98"/>
      <c r="G116" s="79"/>
      <c r="H116" s="74"/>
      <c r="I116" s="55">
        <v>0</v>
      </c>
      <c r="J116" s="7" t="s">
        <v>55</v>
      </c>
      <c r="K116" s="7">
        <v>4</v>
      </c>
      <c r="L116" s="74">
        <v>60063</v>
      </c>
      <c r="M116" s="74"/>
      <c r="N116" s="74"/>
      <c r="O116" s="74"/>
      <c r="P116" s="74" t="str">
        <f>IF(I116=3,1,"")</f>
        <v/>
      </c>
      <c r="Q116" s="74" t="str">
        <f>IF(I116=2,1,"")</f>
        <v/>
      </c>
      <c r="R116" s="74" t="str">
        <f>IF(I116=1,1,"")</f>
        <v/>
      </c>
      <c r="S116" s="74"/>
      <c r="T116" s="74"/>
    </row>
    <row r="117" spans="1:20" ht="37.5" customHeight="1" thickBot="1" x14ac:dyDescent="0.2">
      <c r="A117" s="91"/>
      <c r="B117" s="97"/>
      <c r="C117" s="293" t="s">
        <v>225</v>
      </c>
      <c r="D117" s="294"/>
      <c r="E117" s="318"/>
      <c r="F117" s="98"/>
      <c r="G117" s="79"/>
      <c r="H117" s="74"/>
      <c r="I117" s="55">
        <v>0</v>
      </c>
      <c r="J117" s="7" t="s">
        <v>55</v>
      </c>
      <c r="K117" s="7">
        <v>5</v>
      </c>
      <c r="L117" s="74">
        <v>60064</v>
      </c>
      <c r="M117" s="74"/>
      <c r="N117" s="74"/>
      <c r="O117" s="74"/>
      <c r="P117" s="74" t="str">
        <f>IF(I117=3,1,"")</f>
        <v/>
      </c>
      <c r="Q117" s="74" t="str">
        <f>IF(I117=2,1,"")</f>
        <v/>
      </c>
      <c r="R117" s="74" t="str">
        <f>IF(I117=1,1,"")</f>
        <v/>
      </c>
      <c r="S117" s="74"/>
      <c r="T117" s="74"/>
    </row>
    <row r="118" spans="1:20" s="11" customFormat="1" ht="17.25" customHeight="1" x14ac:dyDescent="0.15">
      <c r="A118" s="85"/>
      <c r="B118" s="296" t="s">
        <v>227</v>
      </c>
      <c r="C118" s="297"/>
      <c r="D118" s="297"/>
      <c r="E118" s="297"/>
      <c r="F118" s="298"/>
      <c r="G118" s="86"/>
      <c r="H118" s="87"/>
      <c r="I118" s="88"/>
      <c r="J118" s="7" t="s">
        <v>64</v>
      </c>
      <c r="K118" s="87"/>
      <c r="L118" s="87"/>
      <c r="M118" s="89"/>
      <c r="N118" s="89"/>
      <c r="O118" s="89"/>
      <c r="P118" s="89"/>
      <c r="Q118" s="89"/>
      <c r="R118" s="89"/>
      <c r="S118" s="74"/>
      <c r="T118" s="89"/>
    </row>
    <row r="119" spans="1:20" s="84" customFormat="1" ht="30" customHeight="1" thickBot="1" x14ac:dyDescent="0.2">
      <c r="A119" s="90"/>
      <c r="B119" s="299" t="s">
        <v>226</v>
      </c>
      <c r="C119" s="300"/>
      <c r="D119" s="323" t="s">
        <v>84</v>
      </c>
      <c r="E119" s="323"/>
      <c r="F119" s="114" t="str">
        <f>IF(COUNT(P123:Q126) &gt; 0,COUNT(P123:P126) &amp; "／" &amp; COUNT(P123:Q126),"")</f>
        <v/>
      </c>
      <c r="G119" s="79"/>
      <c r="H119" s="80"/>
      <c r="I119" s="81"/>
      <c r="J119" s="82" t="s">
        <v>65</v>
      </c>
      <c r="K119" s="80">
        <v>2</v>
      </c>
      <c r="L119" s="80">
        <v>553</v>
      </c>
      <c r="M119" s="83"/>
      <c r="N119" s="83"/>
      <c r="O119" s="83"/>
      <c r="P119" s="83"/>
      <c r="Q119" s="83"/>
      <c r="R119" s="83"/>
      <c r="S119" s="74"/>
      <c r="T119" s="83"/>
    </row>
    <row r="120" spans="1:20" x14ac:dyDescent="0.15">
      <c r="A120" s="91"/>
      <c r="B120" s="92" t="s">
        <v>157</v>
      </c>
      <c r="C120" s="324" t="str">
        <f>IF((MIN(I123:I126)=0),"標準項目の「あり」「なし」を選択してください","")</f>
        <v>標準項目の「あり」「なし」を選択してください</v>
      </c>
      <c r="D120" s="324"/>
      <c r="E120" s="324"/>
      <c r="F120" s="325"/>
      <c r="H120" s="74"/>
      <c r="I120" s="55"/>
      <c r="J120" s="7" t="s">
        <v>66</v>
      </c>
      <c r="K120" s="7">
        <v>1</v>
      </c>
      <c r="L120" s="74">
        <v>17442</v>
      </c>
      <c r="M120" s="74"/>
      <c r="N120" s="74"/>
      <c r="O120" s="74"/>
      <c r="P120" s="74"/>
      <c r="Q120" s="74"/>
      <c r="R120" s="74"/>
      <c r="S120" s="74"/>
      <c r="T120" s="74"/>
    </row>
    <row r="121" spans="1:20" s="96" customFormat="1" ht="37.5" customHeight="1" x14ac:dyDescent="0.15">
      <c r="A121" s="93" t="s">
        <v>57</v>
      </c>
      <c r="B121" s="272" t="s">
        <v>226</v>
      </c>
      <c r="C121" s="273"/>
      <c r="D121" s="326" t="str">
        <f xml:space="preserve"> "評点（" &amp; REPT("○",COUNT(P123:P126)) &amp; REPT("●",COUNT(Q123:Q126)) &amp; "）"</f>
        <v>評点（）</v>
      </c>
      <c r="E121" s="326"/>
      <c r="F121" s="113" t="str">
        <f>IF(COUNT(R123:R126)&gt;0,"・非該当" &amp; COUNT(R123:R126),"")</f>
        <v/>
      </c>
      <c r="G121" s="79"/>
      <c r="H121" s="94"/>
      <c r="I121" s="95" t="str">
        <f>IF(MIN(I123:I126)=0,"",IF(COUNT(P123:Q126)=0,"-",IF(COUNT(P123:Q126)=COUNT(P123:P126),"A",IF(COUNT(P123:P126)=0,"C","B"))))</f>
        <v/>
      </c>
      <c r="J121" s="7" t="s">
        <v>51</v>
      </c>
      <c r="K121" s="95"/>
      <c r="L121" s="94"/>
      <c r="M121" s="94"/>
      <c r="N121" s="94"/>
      <c r="O121" s="94"/>
      <c r="P121" s="94"/>
      <c r="Q121" s="94"/>
      <c r="R121" s="94"/>
      <c r="S121" s="74"/>
      <c r="T121" s="94"/>
    </row>
    <row r="122" spans="1:20" x14ac:dyDescent="0.15">
      <c r="A122" s="91"/>
      <c r="B122" s="112" t="s">
        <v>52</v>
      </c>
      <c r="C122" s="315" t="s">
        <v>53</v>
      </c>
      <c r="D122" s="316"/>
      <c r="E122" s="316"/>
      <c r="F122" s="317"/>
      <c r="H122" s="74"/>
      <c r="I122" s="55"/>
      <c r="J122" s="7" t="s">
        <v>54</v>
      </c>
      <c r="K122" s="7"/>
      <c r="L122" s="74"/>
      <c r="M122" s="74"/>
      <c r="N122" s="74"/>
      <c r="O122" s="74"/>
      <c r="P122" s="74"/>
      <c r="Q122" s="74"/>
      <c r="R122" s="74"/>
      <c r="S122" s="74"/>
      <c r="T122" s="74"/>
    </row>
    <row r="123" spans="1:20" ht="37.5" customHeight="1" x14ac:dyDescent="0.15">
      <c r="A123" s="91"/>
      <c r="B123" s="97"/>
      <c r="C123" s="293" t="s">
        <v>228</v>
      </c>
      <c r="D123" s="294"/>
      <c r="E123" s="318"/>
      <c r="F123" s="98"/>
      <c r="G123" s="79"/>
      <c r="H123" s="74"/>
      <c r="I123" s="55">
        <v>0</v>
      </c>
      <c r="J123" s="7" t="s">
        <v>55</v>
      </c>
      <c r="K123" s="7">
        <v>1</v>
      </c>
      <c r="L123" s="74">
        <v>60065</v>
      </c>
      <c r="M123" s="74"/>
      <c r="N123" s="74"/>
      <c r="O123" s="74"/>
      <c r="P123" s="74" t="str">
        <f>IF(I123=3,1,"")</f>
        <v/>
      </c>
      <c r="Q123" s="74" t="str">
        <f>IF(I123=2,1,"")</f>
        <v/>
      </c>
      <c r="R123" s="74" t="str">
        <f>IF(I123=1,1,"")</f>
        <v/>
      </c>
      <c r="S123" s="74"/>
      <c r="T123" s="74"/>
    </row>
    <row r="124" spans="1:20" ht="37.5" customHeight="1" x14ac:dyDescent="0.15">
      <c r="A124" s="91"/>
      <c r="B124" s="97"/>
      <c r="C124" s="293" t="s">
        <v>229</v>
      </c>
      <c r="D124" s="294"/>
      <c r="E124" s="318"/>
      <c r="F124" s="98"/>
      <c r="G124" s="79"/>
      <c r="H124" s="74"/>
      <c r="I124" s="55">
        <v>0</v>
      </c>
      <c r="J124" s="7" t="s">
        <v>55</v>
      </c>
      <c r="K124" s="7">
        <v>2</v>
      </c>
      <c r="L124" s="74">
        <v>60066</v>
      </c>
      <c r="M124" s="74"/>
      <c r="N124" s="74"/>
      <c r="O124" s="74"/>
      <c r="P124" s="74" t="str">
        <f>IF(I124=3,1,"")</f>
        <v/>
      </c>
      <c r="Q124" s="74" t="str">
        <f>IF(I124=2,1,"")</f>
        <v/>
      </c>
      <c r="R124" s="74" t="str">
        <f>IF(I124=1,1,"")</f>
        <v/>
      </c>
      <c r="S124" s="74"/>
      <c r="T124" s="74"/>
    </row>
    <row r="125" spans="1:20" ht="37.5" customHeight="1" x14ac:dyDescent="0.15">
      <c r="A125" s="91"/>
      <c r="B125" s="97"/>
      <c r="C125" s="293" t="s">
        <v>230</v>
      </c>
      <c r="D125" s="294"/>
      <c r="E125" s="318"/>
      <c r="F125" s="98"/>
      <c r="G125" s="79"/>
      <c r="H125" s="74"/>
      <c r="I125" s="55">
        <v>0</v>
      </c>
      <c r="J125" s="7" t="s">
        <v>55</v>
      </c>
      <c r="K125" s="7">
        <v>3</v>
      </c>
      <c r="L125" s="74">
        <v>60067</v>
      </c>
      <c r="M125" s="74"/>
      <c r="N125" s="74"/>
      <c r="O125" s="74"/>
      <c r="P125" s="74" t="str">
        <f>IF(I125=3,1,"")</f>
        <v/>
      </c>
      <c r="Q125" s="74" t="str">
        <f>IF(I125=2,1,"")</f>
        <v/>
      </c>
      <c r="R125" s="74" t="str">
        <f>IF(I125=1,1,"")</f>
        <v/>
      </c>
      <c r="S125" s="74"/>
      <c r="T125" s="74"/>
    </row>
    <row r="126" spans="1:20" ht="37.5" customHeight="1" thickBot="1" x14ac:dyDescent="0.2">
      <c r="A126" s="91"/>
      <c r="B126" s="97"/>
      <c r="C126" s="293" t="s">
        <v>231</v>
      </c>
      <c r="D126" s="294"/>
      <c r="E126" s="318"/>
      <c r="F126" s="98"/>
      <c r="G126" s="79"/>
      <c r="H126" s="74"/>
      <c r="I126" s="55">
        <v>0</v>
      </c>
      <c r="J126" s="7" t="s">
        <v>55</v>
      </c>
      <c r="K126" s="7">
        <v>4</v>
      </c>
      <c r="L126" s="74">
        <v>60068</v>
      </c>
      <c r="M126" s="74"/>
      <c r="N126" s="74"/>
      <c r="O126" s="74"/>
      <c r="P126" s="74" t="str">
        <f>IF(I126=3,1,"")</f>
        <v/>
      </c>
      <c r="Q126" s="74" t="str">
        <f>IF(I126=2,1,"")</f>
        <v/>
      </c>
      <c r="R126" s="74" t="str">
        <f>IF(I126=1,1,"")</f>
        <v/>
      </c>
      <c r="S126" s="74"/>
      <c r="T126" s="74"/>
    </row>
    <row r="127" spans="1:20" ht="20.25" customHeight="1" x14ac:dyDescent="0.15">
      <c r="A127" s="99"/>
      <c r="B127" s="319" t="s">
        <v>232</v>
      </c>
      <c r="C127" s="320"/>
      <c r="D127" s="321" t="str">
        <f>IF(AND(LEN(case1_4)&lt;&gt;0,COUNT(R113:R126)=9),checkB_4,(IF(LEN(checkA_4)&lt;&gt;0,checkA_4, checkB_4)))</f>
        <v>カテゴリー4の講評を入力してください</v>
      </c>
      <c r="E127" s="321"/>
      <c r="F127" s="322"/>
      <c r="H127" s="74"/>
      <c r="I127" s="55"/>
      <c r="J127" s="7" t="s">
        <v>56</v>
      </c>
      <c r="K127" s="7"/>
      <c r="L127" s="74"/>
      <c r="M127" s="74"/>
      <c r="N127" s="74"/>
      <c r="O127" s="74"/>
      <c r="P127" s="74"/>
      <c r="Q127" s="74"/>
      <c r="R127" s="74"/>
      <c r="S127" s="74"/>
      <c r="T127" s="74"/>
    </row>
    <row r="128" spans="1:20" s="103" customFormat="1" ht="21" customHeight="1" x14ac:dyDescent="0.15">
      <c r="A128" s="110"/>
      <c r="B128" s="302"/>
      <c r="C128" s="303"/>
      <c r="D128" s="303"/>
      <c r="E128" s="303"/>
      <c r="F128" s="304"/>
      <c r="G128" s="2" t="str">
        <f>IF(LEN(B128)=0,"",IF(40-LEN(B128)&gt;0,"残り" &amp; 40-LEN(B128) &amp; "文字",IF(40-LEN(B128)=0,"","文字数がオーバーしています")))</f>
        <v/>
      </c>
      <c r="H128" s="100"/>
      <c r="I128" s="101"/>
      <c r="J128" s="7" t="s">
        <v>78</v>
      </c>
      <c r="K128" s="100"/>
      <c r="L128" s="100"/>
      <c r="M128" s="102"/>
      <c r="N128" s="102"/>
      <c r="O128" s="102"/>
      <c r="P128" s="102"/>
      <c r="Q128" s="102"/>
      <c r="R128" s="102"/>
      <c r="S128" s="74"/>
      <c r="T128" s="102"/>
    </row>
    <row r="129" spans="1:20" s="103" customFormat="1" ht="65.099999999999994" customHeight="1" x14ac:dyDescent="0.15">
      <c r="A129" s="111"/>
      <c r="B129" s="305"/>
      <c r="C129" s="306"/>
      <c r="D129" s="306"/>
      <c r="E129" s="306"/>
      <c r="F129" s="307"/>
      <c r="G129" s="2" t="str">
        <f>IF(LEN(B129)=0,"",IF(256-LEN(B129)&gt;0,"残り" &amp; 256-LEN(B129) &amp; "文字",IF(256-LEN(B129)=0,"","文字数がオーバーしています")))</f>
        <v/>
      </c>
      <c r="H129" s="100"/>
      <c r="I129" s="101"/>
      <c r="J129" s="7" t="s">
        <v>81</v>
      </c>
      <c r="K129" s="100"/>
      <c r="L129" s="100"/>
      <c r="M129" s="102"/>
      <c r="N129" s="102"/>
      <c r="O129" s="102"/>
      <c r="P129" s="102"/>
      <c r="Q129" s="102"/>
      <c r="R129" s="102"/>
      <c r="S129" s="74"/>
      <c r="T129" s="102"/>
    </row>
    <row r="130" spans="1:20" s="103" customFormat="1" ht="21" customHeight="1" x14ac:dyDescent="0.15">
      <c r="A130" s="111"/>
      <c r="B130" s="308"/>
      <c r="C130" s="309"/>
      <c r="D130" s="309"/>
      <c r="E130" s="309"/>
      <c r="F130" s="310"/>
      <c r="G130" s="2" t="str">
        <f>IF(LEN(B130)=0,"",IF(40-LEN(B130)&gt;0,"残り" &amp; 40-LEN(B130) &amp; "文字",IF(40-LEN(B130)=0,"","文字数がオーバーしています")))</f>
        <v/>
      </c>
      <c r="H130" s="100"/>
      <c r="I130" s="101"/>
      <c r="J130" s="7" t="s">
        <v>79</v>
      </c>
      <c r="K130" s="100"/>
      <c r="L130" s="100"/>
      <c r="M130" s="102"/>
      <c r="N130" s="102"/>
      <c r="O130" s="102"/>
      <c r="P130" s="102"/>
      <c r="Q130" s="102"/>
      <c r="R130" s="102"/>
      <c r="S130" s="74"/>
      <c r="T130" s="102"/>
    </row>
    <row r="131" spans="1:20" s="103" customFormat="1" ht="65.099999999999994" customHeight="1" x14ac:dyDescent="0.15">
      <c r="A131" s="111"/>
      <c r="B131" s="311"/>
      <c r="C131" s="311"/>
      <c r="D131" s="311"/>
      <c r="E131" s="311"/>
      <c r="F131" s="312"/>
      <c r="G131" s="2" t="str">
        <f>IF(LEN(B131)=0,"",IF(256-LEN(B131)&gt;0,"残り" &amp; 256-LEN(B131) &amp; "文字",IF(256-LEN(B131)=0,"","文字数がオーバーしています")))</f>
        <v/>
      </c>
      <c r="H131" s="100"/>
      <c r="I131" s="101"/>
      <c r="J131" s="7" t="s">
        <v>82</v>
      </c>
      <c r="K131" s="100"/>
      <c r="L131" s="100"/>
      <c r="M131" s="102"/>
      <c r="N131" s="102"/>
      <c r="O131" s="102"/>
      <c r="P131" s="102"/>
      <c r="Q131" s="102"/>
      <c r="R131" s="102"/>
      <c r="S131" s="74"/>
      <c r="T131" s="102"/>
    </row>
    <row r="132" spans="1:20" s="103" customFormat="1" ht="21" customHeight="1" x14ac:dyDescent="0.15">
      <c r="A132" s="111"/>
      <c r="B132" s="308"/>
      <c r="C132" s="309"/>
      <c r="D132" s="309"/>
      <c r="E132" s="309"/>
      <c r="F132" s="310"/>
      <c r="G132" s="2" t="str">
        <f>IF(LEN(B132)=0,"",IF(40-LEN(B132)&gt;0,"残り" &amp; 40-LEN(B132) &amp; "文字",IF(40-LEN(B132)=0,"","文字数がオーバーしています")))</f>
        <v/>
      </c>
      <c r="H132" s="100"/>
      <c r="I132" s="101"/>
      <c r="J132" s="7" t="s">
        <v>80</v>
      </c>
      <c r="K132" s="100"/>
      <c r="L132" s="100"/>
      <c r="M132" s="102"/>
      <c r="N132" s="102"/>
      <c r="O132" s="102"/>
      <c r="P132" s="102"/>
      <c r="Q132" s="102"/>
      <c r="R132" s="102"/>
      <c r="S132" s="74"/>
      <c r="T132" s="102"/>
    </row>
    <row r="133" spans="1:20" s="103" customFormat="1" ht="65.099999999999994" customHeight="1" thickBot="1" x14ac:dyDescent="0.2">
      <c r="A133" s="104"/>
      <c r="B133" s="313"/>
      <c r="C133" s="313"/>
      <c r="D133" s="313"/>
      <c r="E133" s="313"/>
      <c r="F133" s="314"/>
      <c r="G133" s="2" t="str">
        <f>IF(LEN(B133)=0,"",IF(256-LEN(B133)&gt;0,"残り" &amp; 256-LEN(B133) &amp; "文字",IF(256-LEN(B133)=0,"","文字数がオーバーしています")))</f>
        <v/>
      </c>
      <c r="H133" s="100"/>
      <c r="I133" s="101"/>
      <c r="J133" s="7" t="s">
        <v>83</v>
      </c>
      <c r="K133" s="100"/>
      <c r="L133" s="100"/>
      <c r="M133" s="102"/>
      <c r="N133" s="102"/>
      <c r="O133" s="102"/>
      <c r="P133" s="102"/>
      <c r="Q133" s="102"/>
      <c r="R133" s="102"/>
      <c r="S133" s="74"/>
      <c r="T133" s="102"/>
    </row>
    <row r="134" spans="1:20" ht="18" customHeight="1" thickTop="1" x14ac:dyDescent="0.15">
      <c r="A134" s="288">
        <v>5</v>
      </c>
      <c r="B134" s="290" t="s">
        <v>234</v>
      </c>
      <c r="C134" s="291"/>
      <c r="D134" s="291"/>
      <c r="E134" s="291"/>
      <c r="F134" s="292"/>
      <c r="H134" s="74"/>
      <c r="I134" s="55"/>
      <c r="J134" s="7" t="s">
        <v>56</v>
      </c>
      <c r="K134" s="7"/>
      <c r="L134" s="74"/>
      <c r="M134" s="74"/>
      <c r="N134" s="74"/>
      <c r="O134" s="74"/>
      <c r="P134" s="74"/>
      <c r="Q134" s="74"/>
      <c r="R134" s="74"/>
      <c r="S134" s="74"/>
      <c r="T134" s="74" t="s">
        <v>62</v>
      </c>
    </row>
    <row r="135" spans="1:20" s="84" customFormat="1" ht="30" customHeight="1" thickBot="1" x14ac:dyDescent="0.2">
      <c r="A135" s="289"/>
      <c r="B135" s="293" t="s">
        <v>233</v>
      </c>
      <c r="C135" s="294"/>
      <c r="D135" s="294"/>
      <c r="E135" s="294"/>
      <c r="F135" s="295"/>
      <c r="G135" s="79"/>
      <c r="H135" s="80"/>
      <c r="I135" s="81"/>
      <c r="J135" s="82" t="s">
        <v>63</v>
      </c>
      <c r="K135" s="80">
        <v>5</v>
      </c>
      <c r="L135" s="80">
        <v>124</v>
      </c>
      <c r="M135" s="83"/>
      <c r="N135" s="83"/>
      <c r="O135" s="83"/>
      <c r="P135" s="83"/>
      <c r="Q135" s="83"/>
      <c r="R135" s="83"/>
      <c r="S135" s="74"/>
      <c r="T135" s="83"/>
    </row>
    <row r="136" spans="1:20" s="11" customFormat="1" ht="17.25" customHeight="1" x14ac:dyDescent="0.15">
      <c r="A136" s="85"/>
      <c r="B136" s="296" t="s">
        <v>236</v>
      </c>
      <c r="C136" s="297"/>
      <c r="D136" s="297"/>
      <c r="E136" s="297"/>
      <c r="F136" s="298"/>
      <c r="G136" s="86"/>
      <c r="H136" s="87"/>
      <c r="I136" s="88"/>
      <c r="J136" s="7" t="s">
        <v>64</v>
      </c>
      <c r="K136" s="87"/>
      <c r="L136" s="87"/>
      <c r="M136" s="89"/>
      <c r="N136" s="89"/>
      <c r="O136" s="89"/>
      <c r="P136" s="89"/>
      <c r="Q136" s="89"/>
      <c r="R136" s="89"/>
      <c r="S136" s="74"/>
      <c r="T136" s="89"/>
    </row>
    <row r="137" spans="1:20" s="84" customFormat="1" ht="30" customHeight="1" thickBot="1" x14ac:dyDescent="0.2">
      <c r="A137" s="90"/>
      <c r="B137" s="299" t="s">
        <v>235</v>
      </c>
      <c r="C137" s="300"/>
      <c r="D137" s="323" t="s">
        <v>84</v>
      </c>
      <c r="E137" s="323"/>
      <c r="F137" s="114" t="str">
        <f>IF(COUNT(P141:Q161) &gt; 0,COUNT(P141:P161) &amp; "／" &amp; COUNT(P141:Q161),"")</f>
        <v/>
      </c>
      <c r="G137" s="79"/>
      <c r="H137" s="80"/>
      <c r="I137" s="81"/>
      <c r="J137" s="82" t="s">
        <v>65</v>
      </c>
      <c r="K137" s="80">
        <v>1</v>
      </c>
      <c r="L137" s="80">
        <v>554</v>
      </c>
      <c r="M137" s="83"/>
      <c r="N137" s="83"/>
      <c r="O137" s="83"/>
      <c r="P137" s="83"/>
      <c r="Q137" s="83"/>
      <c r="R137" s="83"/>
      <c r="S137" s="74"/>
      <c r="T137" s="83"/>
    </row>
    <row r="138" spans="1:20" x14ac:dyDescent="0.15">
      <c r="A138" s="91"/>
      <c r="B138" s="92" t="s">
        <v>157</v>
      </c>
      <c r="C138" s="324" t="str">
        <f>IF((MIN(I141:I142)=0),"標準項目の「あり」「なし」を選択してください","")</f>
        <v>標準項目の「あり」「なし」を選択してください</v>
      </c>
      <c r="D138" s="324"/>
      <c r="E138" s="324"/>
      <c r="F138" s="325"/>
      <c r="H138" s="74"/>
      <c r="I138" s="55"/>
      <c r="J138" s="7" t="s">
        <v>66</v>
      </c>
      <c r="K138" s="7">
        <v>1</v>
      </c>
      <c r="L138" s="74">
        <v>17443</v>
      </c>
      <c r="M138" s="74"/>
      <c r="N138" s="74"/>
      <c r="O138" s="74"/>
      <c r="P138" s="74"/>
      <c r="Q138" s="74"/>
      <c r="R138" s="74"/>
      <c r="S138" s="74"/>
      <c r="T138" s="74"/>
    </row>
    <row r="139" spans="1:20" s="96" customFormat="1" ht="37.5" customHeight="1" x14ac:dyDescent="0.15">
      <c r="A139" s="93" t="s">
        <v>57</v>
      </c>
      <c r="B139" s="272" t="s">
        <v>237</v>
      </c>
      <c r="C139" s="273"/>
      <c r="D139" s="326" t="str">
        <f xml:space="preserve"> "評点（" &amp; REPT("○",COUNT(P141:P142)) &amp; REPT("●",COUNT(Q141:Q142)) &amp; "）"</f>
        <v>評点（）</v>
      </c>
      <c r="E139" s="326"/>
      <c r="F139" s="113" t="str">
        <f>IF(COUNT(R141:R142)&gt;0,"・非該当" &amp; COUNT(R141:R142),"")</f>
        <v/>
      </c>
      <c r="G139" s="79"/>
      <c r="H139" s="94"/>
      <c r="I139" s="95" t="str">
        <f>IF(MIN(I141:I142)=0,"",IF(COUNT(P141:Q142)=0,"-",IF(COUNT(P141:Q142)=COUNT(P141:P142),"A",IF(COUNT(P141:P142)=0,"C","B"))))</f>
        <v/>
      </c>
      <c r="J139" s="7" t="s">
        <v>51</v>
      </c>
      <c r="K139" s="95"/>
      <c r="L139" s="94"/>
      <c r="M139" s="94"/>
      <c r="N139" s="94"/>
      <c r="O139" s="94"/>
      <c r="P139" s="94"/>
      <c r="Q139" s="94"/>
      <c r="R139" s="94"/>
      <c r="S139" s="74"/>
      <c r="T139" s="94"/>
    </row>
    <row r="140" spans="1:20" x14ac:dyDescent="0.15">
      <c r="A140" s="91"/>
      <c r="B140" s="112" t="s">
        <v>52</v>
      </c>
      <c r="C140" s="315" t="s">
        <v>53</v>
      </c>
      <c r="D140" s="316"/>
      <c r="E140" s="316"/>
      <c r="F140" s="317"/>
      <c r="H140" s="74"/>
      <c r="I140" s="55"/>
      <c r="J140" s="7" t="s">
        <v>54</v>
      </c>
      <c r="K140" s="7"/>
      <c r="L140" s="74"/>
      <c r="M140" s="74"/>
      <c r="N140" s="74"/>
      <c r="O140" s="74"/>
      <c r="P140" s="74"/>
      <c r="Q140" s="74"/>
      <c r="R140" s="74"/>
      <c r="S140" s="74"/>
      <c r="T140" s="74"/>
    </row>
    <row r="141" spans="1:20" ht="37.5" customHeight="1" x14ac:dyDescent="0.15">
      <c r="A141" s="91"/>
      <c r="B141" s="97"/>
      <c r="C141" s="293" t="s">
        <v>238</v>
      </c>
      <c r="D141" s="294"/>
      <c r="E141" s="318"/>
      <c r="F141" s="98"/>
      <c r="G141" s="79"/>
      <c r="H141" s="74"/>
      <c r="I141" s="55">
        <v>0</v>
      </c>
      <c r="J141" s="7" t="s">
        <v>55</v>
      </c>
      <c r="K141" s="7">
        <v>1</v>
      </c>
      <c r="L141" s="74">
        <v>60069</v>
      </c>
      <c r="M141" s="74"/>
      <c r="N141" s="74"/>
      <c r="O141" s="74"/>
      <c r="P141" s="74" t="str">
        <f>IF(I141=3,1,"")</f>
        <v/>
      </c>
      <c r="Q141" s="74" t="str">
        <f>IF(I141=2,1,"")</f>
        <v/>
      </c>
      <c r="R141" s="74" t="str">
        <f>IF(I141=1,1,"")</f>
        <v/>
      </c>
      <c r="S141" s="74"/>
      <c r="T141" s="74"/>
    </row>
    <row r="142" spans="1:20" ht="37.5" customHeight="1" thickBot="1" x14ac:dyDescent="0.2">
      <c r="A142" s="91"/>
      <c r="B142" s="97"/>
      <c r="C142" s="293" t="s">
        <v>239</v>
      </c>
      <c r="D142" s="294"/>
      <c r="E142" s="318"/>
      <c r="F142" s="98"/>
      <c r="G142" s="79"/>
      <c r="H142" s="74"/>
      <c r="I142" s="55">
        <v>0</v>
      </c>
      <c r="J142" s="7" t="s">
        <v>55</v>
      </c>
      <c r="K142" s="7">
        <v>2</v>
      </c>
      <c r="L142" s="74">
        <v>60070</v>
      </c>
      <c r="M142" s="74"/>
      <c r="N142" s="74"/>
      <c r="O142" s="74"/>
      <c r="P142" s="74" t="str">
        <f>IF(I142=3,1,"")</f>
        <v/>
      </c>
      <c r="Q142" s="74" t="str">
        <f>IF(I142=2,1,"")</f>
        <v/>
      </c>
      <c r="R142" s="74" t="str">
        <f>IF(I142=1,1,"")</f>
        <v/>
      </c>
      <c r="S142" s="74"/>
      <c r="T142" s="74"/>
    </row>
    <row r="143" spans="1:20" x14ac:dyDescent="0.15">
      <c r="A143" s="91"/>
      <c r="B143" s="92" t="s">
        <v>161</v>
      </c>
      <c r="C143" s="324" t="str">
        <f>IF((MIN(I146:I147)=0),"標準項目の「あり」「なし」を選択してください","")</f>
        <v>標準項目の「あり」「なし」を選択してください</v>
      </c>
      <c r="D143" s="324"/>
      <c r="E143" s="324"/>
      <c r="F143" s="325"/>
      <c r="H143" s="74"/>
      <c r="I143" s="55"/>
      <c r="J143" s="7" t="s">
        <v>66</v>
      </c>
      <c r="K143" s="7">
        <v>2</v>
      </c>
      <c r="L143" s="74">
        <v>17444</v>
      </c>
      <c r="M143" s="74"/>
      <c r="N143" s="74"/>
      <c r="O143" s="74"/>
      <c r="P143" s="74"/>
      <c r="Q143" s="74"/>
      <c r="R143" s="74"/>
      <c r="S143" s="74"/>
      <c r="T143" s="74"/>
    </row>
    <row r="144" spans="1:20" s="96" customFormat="1" ht="37.5" customHeight="1" x14ac:dyDescent="0.15">
      <c r="A144" s="93" t="s">
        <v>57</v>
      </c>
      <c r="B144" s="272" t="s">
        <v>240</v>
      </c>
      <c r="C144" s="273"/>
      <c r="D144" s="326" t="str">
        <f xml:space="preserve"> "評点（" &amp; REPT("○",COUNT(P146:P147)) &amp; REPT("●",COUNT(Q146:Q147)) &amp; "）"</f>
        <v>評点（）</v>
      </c>
      <c r="E144" s="326"/>
      <c r="F144" s="113" t="str">
        <f>IF(COUNT(R146:R147)&gt;0,"・非該当" &amp; COUNT(R146:R147),"")</f>
        <v/>
      </c>
      <c r="G144" s="79"/>
      <c r="H144" s="94"/>
      <c r="I144" s="95" t="str">
        <f>IF(MIN(I146:I147)=0,"",IF(COUNT(P146:Q147)=0,"-",IF(COUNT(P146:Q147)=COUNT(P146:P147),"A",IF(COUNT(P146:P147)=0,"C","B"))))</f>
        <v/>
      </c>
      <c r="J144" s="7" t="s">
        <v>51</v>
      </c>
      <c r="K144" s="95"/>
      <c r="L144" s="94"/>
      <c r="M144" s="94"/>
      <c r="N144" s="94"/>
      <c r="O144" s="94"/>
      <c r="P144" s="94"/>
      <c r="Q144" s="94"/>
      <c r="R144" s="94"/>
      <c r="S144" s="74"/>
      <c r="T144" s="94"/>
    </row>
    <row r="145" spans="1:20" x14ac:dyDescent="0.15">
      <c r="A145" s="91"/>
      <c r="B145" s="112" t="s">
        <v>52</v>
      </c>
      <c r="C145" s="315" t="s">
        <v>53</v>
      </c>
      <c r="D145" s="316"/>
      <c r="E145" s="316"/>
      <c r="F145" s="317"/>
      <c r="H145" s="74"/>
      <c r="I145" s="55"/>
      <c r="J145" s="7" t="s">
        <v>54</v>
      </c>
      <c r="K145" s="7"/>
      <c r="L145" s="74"/>
      <c r="M145" s="74"/>
      <c r="N145" s="74"/>
      <c r="O145" s="74"/>
      <c r="P145" s="74"/>
      <c r="Q145" s="74"/>
      <c r="R145" s="74"/>
      <c r="S145" s="74"/>
      <c r="T145" s="74"/>
    </row>
    <row r="146" spans="1:20" ht="37.5" customHeight="1" x14ac:dyDescent="0.15">
      <c r="A146" s="91"/>
      <c r="B146" s="97"/>
      <c r="C146" s="293" t="s">
        <v>241</v>
      </c>
      <c r="D146" s="294"/>
      <c r="E146" s="318"/>
      <c r="F146" s="98"/>
      <c r="G146" s="79"/>
      <c r="H146" s="74"/>
      <c r="I146" s="55">
        <v>0</v>
      </c>
      <c r="J146" s="7" t="s">
        <v>55</v>
      </c>
      <c r="K146" s="7">
        <v>1</v>
      </c>
      <c r="L146" s="74">
        <v>60071</v>
      </c>
      <c r="M146" s="74"/>
      <c r="N146" s="74"/>
      <c r="O146" s="74"/>
      <c r="P146" s="74" t="str">
        <f>IF(I146=3,1,"")</f>
        <v/>
      </c>
      <c r="Q146" s="74" t="str">
        <f>IF(I146=2,1,"")</f>
        <v/>
      </c>
      <c r="R146" s="74" t="str">
        <f>IF(I146=1,1,"")</f>
        <v/>
      </c>
      <c r="S146" s="74"/>
      <c r="T146" s="74"/>
    </row>
    <row r="147" spans="1:20" ht="37.5" customHeight="1" thickBot="1" x14ac:dyDescent="0.2">
      <c r="A147" s="91"/>
      <c r="B147" s="97"/>
      <c r="C147" s="293" t="s">
        <v>242</v>
      </c>
      <c r="D147" s="294"/>
      <c r="E147" s="318"/>
      <c r="F147" s="98"/>
      <c r="G147" s="79"/>
      <c r="H147" s="74"/>
      <c r="I147" s="55">
        <v>0</v>
      </c>
      <c r="J147" s="7" t="s">
        <v>55</v>
      </c>
      <c r="K147" s="7">
        <v>2</v>
      </c>
      <c r="L147" s="74">
        <v>60072</v>
      </c>
      <c r="M147" s="74"/>
      <c r="N147" s="74"/>
      <c r="O147" s="74"/>
      <c r="P147" s="74" t="str">
        <f>IF(I147=3,1,"")</f>
        <v/>
      </c>
      <c r="Q147" s="74" t="str">
        <f>IF(I147=2,1,"")</f>
        <v/>
      </c>
      <c r="R147" s="74" t="str">
        <f>IF(I147=1,1,"")</f>
        <v/>
      </c>
      <c r="S147" s="74"/>
      <c r="T147" s="74"/>
    </row>
    <row r="148" spans="1:20" x14ac:dyDescent="0.15">
      <c r="A148" s="91"/>
      <c r="B148" s="92" t="s">
        <v>165</v>
      </c>
      <c r="C148" s="324" t="str">
        <f>IF((MIN(I151:I154)=0),"標準項目の「あり」「なし」を選択してください","")</f>
        <v>標準項目の「あり」「なし」を選択してください</v>
      </c>
      <c r="D148" s="324"/>
      <c r="E148" s="324"/>
      <c r="F148" s="325"/>
      <c r="H148" s="74"/>
      <c r="I148" s="55"/>
      <c r="J148" s="7" t="s">
        <v>66</v>
      </c>
      <c r="K148" s="7">
        <v>3</v>
      </c>
      <c r="L148" s="74">
        <v>17445</v>
      </c>
      <c r="M148" s="74"/>
      <c r="N148" s="74"/>
      <c r="O148" s="74"/>
      <c r="P148" s="74"/>
      <c r="Q148" s="74"/>
      <c r="R148" s="74"/>
      <c r="S148" s="74"/>
      <c r="T148" s="74"/>
    </row>
    <row r="149" spans="1:20" s="96" customFormat="1" ht="37.5" customHeight="1" x14ac:dyDescent="0.15">
      <c r="A149" s="93" t="s">
        <v>57</v>
      </c>
      <c r="B149" s="272" t="s">
        <v>243</v>
      </c>
      <c r="C149" s="273"/>
      <c r="D149" s="326" t="str">
        <f xml:space="preserve"> "評点（" &amp; REPT("○",COUNT(P151:P154)) &amp; REPT("●",COUNT(Q151:Q154)) &amp; "）"</f>
        <v>評点（）</v>
      </c>
      <c r="E149" s="326"/>
      <c r="F149" s="113" t="str">
        <f>IF(COUNT(R151:R154)&gt;0,"・非該当" &amp; COUNT(R151:R154),"")</f>
        <v/>
      </c>
      <c r="G149" s="79"/>
      <c r="H149" s="94"/>
      <c r="I149" s="95" t="str">
        <f>IF(MIN(I151:I154)=0,"",IF(COUNT(P151:Q154)=0,"-",IF(COUNT(P151:Q154)=COUNT(P151:P154),"A",IF(COUNT(P151:P154)=0,"C","B"))))</f>
        <v/>
      </c>
      <c r="J149" s="7" t="s">
        <v>51</v>
      </c>
      <c r="K149" s="95"/>
      <c r="L149" s="94"/>
      <c r="M149" s="94"/>
      <c r="N149" s="94"/>
      <c r="O149" s="94"/>
      <c r="P149" s="94"/>
      <c r="Q149" s="94"/>
      <c r="R149" s="94"/>
      <c r="S149" s="74"/>
      <c r="T149" s="94"/>
    </row>
    <row r="150" spans="1:20" x14ac:dyDescent="0.15">
      <c r="A150" s="91"/>
      <c r="B150" s="112" t="s">
        <v>52</v>
      </c>
      <c r="C150" s="315" t="s">
        <v>53</v>
      </c>
      <c r="D150" s="316"/>
      <c r="E150" s="316"/>
      <c r="F150" s="317"/>
      <c r="H150" s="74"/>
      <c r="I150" s="55"/>
      <c r="J150" s="7" t="s">
        <v>54</v>
      </c>
      <c r="K150" s="7"/>
      <c r="L150" s="74"/>
      <c r="M150" s="74"/>
      <c r="N150" s="74"/>
      <c r="O150" s="74"/>
      <c r="P150" s="74"/>
      <c r="Q150" s="74"/>
      <c r="R150" s="74"/>
      <c r="S150" s="74"/>
      <c r="T150" s="74"/>
    </row>
    <row r="151" spans="1:20" ht="37.5" customHeight="1" x14ac:dyDescent="0.15">
      <c r="A151" s="91"/>
      <c r="B151" s="97"/>
      <c r="C151" s="293" t="s">
        <v>244</v>
      </c>
      <c r="D151" s="294"/>
      <c r="E151" s="318"/>
      <c r="F151" s="98"/>
      <c r="G151" s="79"/>
      <c r="H151" s="74"/>
      <c r="I151" s="55">
        <v>0</v>
      </c>
      <c r="J151" s="7" t="s">
        <v>55</v>
      </c>
      <c r="K151" s="7">
        <v>1</v>
      </c>
      <c r="L151" s="74">
        <v>60073</v>
      </c>
      <c r="M151" s="74"/>
      <c r="N151" s="74"/>
      <c r="O151" s="74"/>
      <c r="P151" s="74" t="str">
        <f>IF(I151=3,1,"")</f>
        <v/>
      </c>
      <c r="Q151" s="74" t="str">
        <f>IF(I151=2,1,"")</f>
        <v/>
      </c>
      <c r="R151" s="74" t="str">
        <f>IF(I151=1,1,"")</f>
        <v/>
      </c>
      <c r="S151" s="74"/>
      <c r="T151" s="74"/>
    </row>
    <row r="152" spans="1:20" ht="37.5" customHeight="1" x14ac:dyDescent="0.15">
      <c r="A152" s="91"/>
      <c r="B152" s="97"/>
      <c r="C152" s="293" t="s">
        <v>245</v>
      </c>
      <c r="D152" s="294"/>
      <c r="E152" s="318"/>
      <c r="F152" s="98"/>
      <c r="G152" s="79"/>
      <c r="H152" s="74"/>
      <c r="I152" s="55">
        <v>0</v>
      </c>
      <c r="J152" s="7" t="s">
        <v>55</v>
      </c>
      <c r="K152" s="7">
        <v>2</v>
      </c>
      <c r="L152" s="74">
        <v>60074</v>
      </c>
      <c r="M152" s="74"/>
      <c r="N152" s="74"/>
      <c r="O152" s="74"/>
      <c r="P152" s="74" t="str">
        <f>IF(I152=3,1,"")</f>
        <v/>
      </c>
      <c r="Q152" s="74" t="str">
        <f>IF(I152=2,1,"")</f>
        <v/>
      </c>
      <c r="R152" s="74" t="str">
        <f>IF(I152=1,1,"")</f>
        <v/>
      </c>
      <c r="S152" s="74"/>
      <c r="T152" s="74"/>
    </row>
    <row r="153" spans="1:20" ht="37.5" customHeight="1" x14ac:dyDescent="0.15">
      <c r="A153" s="91"/>
      <c r="B153" s="97"/>
      <c r="C153" s="293" t="s">
        <v>246</v>
      </c>
      <c r="D153" s="294"/>
      <c r="E153" s="318"/>
      <c r="F153" s="98"/>
      <c r="G153" s="79"/>
      <c r="H153" s="74"/>
      <c r="I153" s="55">
        <v>0</v>
      </c>
      <c r="J153" s="7" t="s">
        <v>55</v>
      </c>
      <c r="K153" s="7">
        <v>3</v>
      </c>
      <c r="L153" s="74">
        <v>60075</v>
      </c>
      <c r="M153" s="74"/>
      <c r="N153" s="74"/>
      <c r="O153" s="74"/>
      <c r="P153" s="74" t="str">
        <f>IF(I153=3,1,"")</f>
        <v/>
      </c>
      <c r="Q153" s="74" t="str">
        <f>IF(I153=2,1,"")</f>
        <v/>
      </c>
      <c r="R153" s="74" t="str">
        <f>IF(I153=1,1,"")</f>
        <v/>
      </c>
      <c r="S153" s="74"/>
      <c r="T153" s="74"/>
    </row>
    <row r="154" spans="1:20" ht="37.5" customHeight="1" thickBot="1" x14ac:dyDescent="0.2">
      <c r="A154" s="91"/>
      <c r="B154" s="97"/>
      <c r="C154" s="293" t="s">
        <v>247</v>
      </c>
      <c r="D154" s="294"/>
      <c r="E154" s="318"/>
      <c r="F154" s="98"/>
      <c r="G154" s="79"/>
      <c r="H154" s="74"/>
      <c r="I154" s="55">
        <v>0</v>
      </c>
      <c r="J154" s="7" t="s">
        <v>55</v>
      </c>
      <c r="K154" s="7">
        <v>4</v>
      </c>
      <c r="L154" s="74">
        <v>60076</v>
      </c>
      <c r="M154" s="74"/>
      <c r="N154" s="74"/>
      <c r="O154" s="74"/>
      <c r="P154" s="74" t="str">
        <f>IF(I154=3,1,"")</f>
        <v/>
      </c>
      <c r="Q154" s="74" t="str">
        <f>IF(I154=2,1,"")</f>
        <v/>
      </c>
      <c r="R154" s="74" t="str">
        <f>IF(I154=1,1,"")</f>
        <v/>
      </c>
      <c r="S154" s="74"/>
      <c r="T154" s="74"/>
    </row>
    <row r="155" spans="1:20" x14ac:dyDescent="0.15">
      <c r="A155" s="91"/>
      <c r="B155" s="92" t="s">
        <v>248</v>
      </c>
      <c r="C155" s="324" t="str">
        <f>IF((MIN(I158:I161)=0),"標準項目の「あり」「なし」を選択してください","")</f>
        <v>標準項目の「あり」「なし」を選択してください</v>
      </c>
      <c r="D155" s="324"/>
      <c r="E155" s="324"/>
      <c r="F155" s="325"/>
      <c r="H155" s="74"/>
      <c r="I155" s="55"/>
      <c r="J155" s="7" t="s">
        <v>66</v>
      </c>
      <c r="K155" s="7">
        <v>4</v>
      </c>
      <c r="L155" s="74">
        <v>17446</v>
      </c>
      <c r="M155" s="74"/>
      <c r="N155" s="74"/>
      <c r="O155" s="74"/>
      <c r="P155" s="74"/>
      <c r="Q155" s="74"/>
      <c r="R155" s="74"/>
      <c r="S155" s="74"/>
      <c r="T155" s="74"/>
    </row>
    <row r="156" spans="1:20" s="96" customFormat="1" ht="37.5" customHeight="1" x14ac:dyDescent="0.15">
      <c r="A156" s="93" t="s">
        <v>57</v>
      </c>
      <c r="B156" s="272" t="s">
        <v>249</v>
      </c>
      <c r="C156" s="273"/>
      <c r="D156" s="326" t="str">
        <f xml:space="preserve"> "評点（" &amp; REPT("○",COUNT(P158:P161)) &amp; REPT("●",COUNT(Q158:Q161)) &amp; "）"</f>
        <v>評点（）</v>
      </c>
      <c r="E156" s="326"/>
      <c r="F156" s="113" t="str">
        <f>IF(COUNT(R158:R161)&gt;0,"・非該当" &amp; COUNT(R158:R161),"")</f>
        <v/>
      </c>
      <c r="G156" s="79"/>
      <c r="H156" s="94"/>
      <c r="I156" s="95" t="str">
        <f>IF(MIN(I158:I161)=0,"",IF(COUNT(P158:Q161)=0,"-",IF(COUNT(P158:Q161)=COUNT(P158:P161),"A",IF(COUNT(P158:P161)=0,"C","B"))))</f>
        <v/>
      </c>
      <c r="J156" s="7" t="s">
        <v>51</v>
      </c>
      <c r="K156" s="95"/>
      <c r="L156" s="94"/>
      <c r="M156" s="94"/>
      <c r="N156" s="94"/>
      <c r="O156" s="94"/>
      <c r="P156" s="94"/>
      <c r="Q156" s="94"/>
      <c r="R156" s="94"/>
      <c r="S156" s="74"/>
      <c r="T156" s="94"/>
    </row>
    <row r="157" spans="1:20" x14ac:dyDescent="0.15">
      <c r="A157" s="91"/>
      <c r="B157" s="112" t="s">
        <v>52</v>
      </c>
      <c r="C157" s="315" t="s">
        <v>53</v>
      </c>
      <c r="D157" s="316"/>
      <c r="E157" s="316"/>
      <c r="F157" s="317"/>
      <c r="H157" s="74"/>
      <c r="I157" s="55"/>
      <c r="J157" s="7" t="s">
        <v>54</v>
      </c>
      <c r="K157" s="7"/>
      <c r="L157" s="74"/>
      <c r="M157" s="74"/>
      <c r="N157" s="74"/>
      <c r="O157" s="74"/>
      <c r="P157" s="74"/>
      <c r="Q157" s="74"/>
      <c r="R157" s="74"/>
      <c r="S157" s="74"/>
      <c r="T157" s="74"/>
    </row>
    <row r="158" spans="1:20" ht="37.5" customHeight="1" x14ac:dyDescent="0.15">
      <c r="A158" s="91"/>
      <c r="B158" s="97"/>
      <c r="C158" s="293" t="s">
        <v>250</v>
      </c>
      <c r="D158" s="294"/>
      <c r="E158" s="318"/>
      <c r="F158" s="98"/>
      <c r="G158" s="79"/>
      <c r="H158" s="74"/>
      <c r="I158" s="55">
        <v>0</v>
      </c>
      <c r="J158" s="7" t="s">
        <v>55</v>
      </c>
      <c r="K158" s="7">
        <v>1</v>
      </c>
      <c r="L158" s="74">
        <v>60077</v>
      </c>
      <c r="M158" s="74"/>
      <c r="N158" s="74"/>
      <c r="O158" s="74"/>
      <c r="P158" s="74" t="str">
        <f>IF(I158=3,1,"")</f>
        <v/>
      </c>
      <c r="Q158" s="74" t="str">
        <f>IF(I158=2,1,"")</f>
        <v/>
      </c>
      <c r="R158" s="74" t="str">
        <f>IF(I158=1,1,"")</f>
        <v/>
      </c>
      <c r="S158" s="74"/>
      <c r="T158" s="74"/>
    </row>
    <row r="159" spans="1:20" ht="37.5" customHeight="1" x14ac:dyDescent="0.15">
      <c r="A159" s="91"/>
      <c r="B159" s="97"/>
      <c r="C159" s="293" t="s">
        <v>251</v>
      </c>
      <c r="D159" s="294"/>
      <c r="E159" s="318"/>
      <c r="F159" s="98"/>
      <c r="G159" s="79"/>
      <c r="H159" s="74"/>
      <c r="I159" s="55">
        <v>0</v>
      </c>
      <c r="J159" s="7" t="s">
        <v>55</v>
      </c>
      <c r="K159" s="7">
        <v>2</v>
      </c>
      <c r="L159" s="74">
        <v>60078</v>
      </c>
      <c r="M159" s="74"/>
      <c r="N159" s="74"/>
      <c r="O159" s="74"/>
      <c r="P159" s="74" t="str">
        <f>IF(I159=3,1,"")</f>
        <v/>
      </c>
      <c r="Q159" s="74" t="str">
        <f>IF(I159=2,1,"")</f>
        <v/>
      </c>
      <c r="R159" s="74" t="str">
        <f>IF(I159=1,1,"")</f>
        <v/>
      </c>
      <c r="S159" s="74"/>
      <c r="T159" s="74"/>
    </row>
    <row r="160" spans="1:20" ht="37.5" customHeight="1" x14ac:dyDescent="0.15">
      <c r="A160" s="91"/>
      <c r="B160" s="97"/>
      <c r="C160" s="293" t="s">
        <v>252</v>
      </c>
      <c r="D160" s="294"/>
      <c r="E160" s="318"/>
      <c r="F160" s="98"/>
      <c r="G160" s="79"/>
      <c r="H160" s="74"/>
      <c r="I160" s="55">
        <v>0</v>
      </c>
      <c r="J160" s="7" t="s">
        <v>55</v>
      </c>
      <c r="K160" s="7">
        <v>3</v>
      </c>
      <c r="L160" s="74">
        <v>60079</v>
      </c>
      <c r="M160" s="74"/>
      <c r="N160" s="74"/>
      <c r="O160" s="74"/>
      <c r="P160" s="74" t="str">
        <f>IF(I160=3,1,"")</f>
        <v/>
      </c>
      <c r="Q160" s="74" t="str">
        <f>IF(I160=2,1,"")</f>
        <v/>
      </c>
      <c r="R160" s="74" t="str">
        <f>IF(I160=1,1,"")</f>
        <v/>
      </c>
      <c r="S160" s="74"/>
      <c r="T160" s="74"/>
    </row>
    <row r="161" spans="1:20" ht="37.5" customHeight="1" thickBot="1" x14ac:dyDescent="0.2">
      <c r="A161" s="91"/>
      <c r="B161" s="97"/>
      <c r="C161" s="293" t="s">
        <v>253</v>
      </c>
      <c r="D161" s="294"/>
      <c r="E161" s="318"/>
      <c r="F161" s="98"/>
      <c r="G161" s="79"/>
      <c r="H161" s="74"/>
      <c r="I161" s="55">
        <v>0</v>
      </c>
      <c r="J161" s="7" t="s">
        <v>55</v>
      </c>
      <c r="K161" s="7">
        <v>4</v>
      </c>
      <c r="L161" s="74">
        <v>60080</v>
      </c>
      <c r="M161" s="74"/>
      <c r="N161" s="74"/>
      <c r="O161" s="74"/>
      <c r="P161" s="74" t="str">
        <f>IF(I161=3,1,"")</f>
        <v/>
      </c>
      <c r="Q161" s="74" t="str">
        <f>IF(I161=2,1,"")</f>
        <v/>
      </c>
      <c r="R161" s="74" t="str">
        <f>IF(I161=1,1,"")</f>
        <v/>
      </c>
      <c r="S161" s="74"/>
      <c r="T161" s="74"/>
    </row>
    <row r="162" spans="1:20" s="11" customFormat="1" ht="17.25" customHeight="1" x14ac:dyDescent="0.15">
      <c r="A162" s="85"/>
      <c r="B162" s="296" t="s">
        <v>255</v>
      </c>
      <c r="C162" s="297"/>
      <c r="D162" s="297"/>
      <c r="E162" s="297"/>
      <c r="F162" s="298"/>
      <c r="G162" s="86"/>
      <c r="H162" s="87"/>
      <c r="I162" s="88"/>
      <c r="J162" s="7" t="s">
        <v>64</v>
      </c>
      <c r="K162" s="87"/>
      <c r="L162" s="87"/>
      <c r="M162" s="89"/>
      <c r="N162" s="89"/>
      <c r="O162" s="89"/>
      <c r="P162" s="89"/>
      <c r="Q162" s="89"/>
      <c r="R162" s="89"/>
      <c r="S162" s="74"/>
      <c r="T162" s="89"/>
    </row>
    <row r="163" spans="1:20" s="84" customFormat="1" ht="30" customHeight="1" thickBot="1" x14ac:dyDescent="0.2">
      <c r="A163" s="90"/>
      <c r="B163" s="299" t="s">
        <v>254</v>
      </c>
      <c r="C163" s="300"/>
      <c r="D163" s="323" t="s">
        <v>84</v>
      </c>
      <c r="E163" s="323"/>
      <c r="F163" s="114" t="str">
        <f>IF(COUNT(P167:Q169) &gt; 0,COUNT(P167:P169) &amp; "／" &amp; COUNT(P167:Q169),"")</f>
        <v/>
      </c>
      <c r="G163" s="79"/>
      <c r="H163" s="80"/>
      <c r="I163" s="81"/>
      <c r="J163" s="82" t="s">
        <v>65</v>
      </c>
      <c r="K163" s="80">
        <v>2</v>
      </c>
      <c r="L163" s="80">
        <v>555</v>
      </c>
      <c r="M163" s="83"/>
      <c r="N163" s="83"/>
      <c r="O163" s="83"/>
      <c r="P163" s="83"/>
      <c r="Q163" s="83"/>
      <c r="R163" s="83"/>
      <c r="S163" s="74"/>
      <c r="T163" s="83"/>
    </row>
    <row r="164" spans="1:20" x14ac:dyDescent="0.15">
      <c r="A164" s="91"/>
      <c r="B164" s="92" t="s">
        <v>157</v>
      </c>
      <c r="C164" s="324" t="str">
        <f>IF((MIN(I167:I169)=0),"標準項目の「あり」「なし」を選択してください","")</f>
        <v>標準項目の「あり」「なし」を選択してください</v>
      </c>
      <c r="D164" s="324"/>
      <c r="E164" s="324"/>
      <c r="F164" s="325"/>
      <c r="H164" s="74"/>
      <c r="I164" s="55"/>
      <c r="J164" s="7" t="s">
        <v>66</v>
      </c>
      <c r="K164" s="7">
        <v>1</v>
      </c>
      <c r="L164" s="74">
        <v>17447</v>
      </c>
      <c r="M164" s="74"/>
      <c r="N164" s="74"/>
      <c r="O164" s="74"/>
      <c r="P164" s="74"/>
      <c r="Q164" s="74"/>
      <c r="R164" s="74"/>
      <c r="S164" s="74"/>
      <c r="T164" s="74"/>
    </row>
    <row r="165" spans="1:20" s="96" customFormat="1" ht="37.5" customHeight="1" x14ac:dyDescent="0.15">
      <c r="A165" s="93" t="s">
        <v>57</v>
      </c>
      <c r="B165" s="272" t="s">
        <v>256</v>
      </c>
      <c r="C165" s="273"/>
      <c r="D165" s="326" t="str">
        <f xml:space="preserve"> "評点（" &amp; REPT("○",COUNT(P167:P169)) &amp; REPT("●",COUNT(Q167:Q169)) &amp; "）"</f>
        <v>評点（）</v>
      </c>
      <c r="E165" s="326"/>
      <c r="F165" s="113" t="str">
        <f>IF(COUNT(R167:R169)&gt;0,"・非該当" &amp; COUNT(R167:R169),"")</f>
        <v/>
      </c>
      <c r="G165" s="79"/>
      <c r="H165" s="94"/>
      <c r="I165" s="95" t="str">
        <f>IF(MIN(I167:I169)=0,"",IF(COUNT(P167:Q169)=0,"-",IF(COUNT(P167:Q169)=COUNT(P167:P169),"A",IF(COUNT(P167:P169)=0,"C","B"))))</f>
        <v/>
      </c>
      <c r="J165" s="7" t="s">
        <v>51</v>
      </c>
      <c r="K165" s="95"/>
      <c r="L165" s="94"/>
      <c r="M165" s="94"/>
      <c r="N165" s="94"/>
      <c r="O165" s="94"/>
      <c r="P165" s="94"/>
      <c r="Q165" s="94"/>
      <c r="R165" s="94"/>
      <c r="S165" s="74"/>
      <c r="T165" s="94"/>
    </row>
    <row r="166" spans="1:20" x14ac:dyDescent="0.15">
      <c r="A166" s="91"/>
      <c r="B166" s="112" t="s">
        <v>52</v>
      </c>
      <c r="C166" s="315" t="s">
        <v>53</v>
      </c>
      <c r="D166" s="316"/>
      <c r="E166" s="316"/>
      <c r="F166" s="317"/>
      <c r="H166" s="74"/>
      <c r="I166" s="55"/>
      <c r="J166" s="7" t="s">
        <v>54</v>
      </c>
      <c r="K166" s="7"/>
      <c r="L166" s="74"/>
      <c r="M166" s="74"/>
      <c r="N166" s="74"/>
      <c r="O166" s="74"/>
      <c r="P166" s="74"/>
      <c r="Q166" s="74"/>
      <c r="R166" s="74"/>
      <c r="S166" s="74"/>
      <c r="T166" s="74"/>
    </row>
    <row r="167" spans="1:20" ht="37.5" customHeight="1" x14ac:dyDescent="0.15">
      <c r="A167" s="91"/>
      <c r="B167" s="97"/>
      <c r="C167" s="293" t="s">
        <v>257</v>
      </c>
      <c r="D167" s="294"/>
      <c r="E167" s="318"/>
      <c r="F167" s="98"/>
      <c r="G167" s="79"/>
      <c r="H167" s="74"/>
      <c r="I167" s="55">
        <v>0</v>
      </c>
      <c r="J167" s="7" t="s">
        <v>55</v>
      </c>
      <c r="K167" s="7">
        <v>1</v>
      </c>
      <c r="L167" s="74">
        <v>60081</v>
      </c>
      <c r="M167" s="74"/>
      <c r="N167" s="74"/>
      <c r="O167" s="74"/>
      <c r="P167" s="74" t="str">
        <f>IF(I167=3,1,"")</f>
        <v/>
      </c>
      <c r="Q167" s="74" t="str">
        <f>IF(I167=2,1,"")</f>
        <v/>
      </c>
      <c r="R167" s="74" t="str">
        <f>IF(I167=1,1,"")</f>
        <v/>
      </c>
      <c r="S167" s="74"/>
      <c r="T167" s="74"/>
    </row>
    <row r="168" spans="1:20" ht="37.5" customHeight="1" x14ac:dyDescent="0.15">
      <c r="A168" s="91"/>
      <c r="B168" s="97"/>
      <c r="C168" s="293" t="s">
        <v>258</v>
      </c>
      <c r="D168" s="294"/>
      <c r="E168" s="318"/>
      <c r="F168" s="98"/>
      <c r="G168" s="79"/>
      <c r="H168" s="74"/>
      <c r="I168" s="55">
        <v>0</v>
      </c>
      <c r="J168" s="7" t="s">
        <v>55</v>
      </c>
      <c r="K168" s="7">
        <v>2</v>
      </c>
      <c r="L168" s="74">
        <v>60082</v>
      </c>
      <c r="M168" s="74"/>
      <c r="N168" s="74"/>
      <c r="O168" s="74"/>
      <c r="P168" s="74" t="str">
        <f>IF(I168=3,1,"")</f>
        <v/>
      </c>
      <c r="Q168" s="74" t="str">
        <f>IF(I168=2,1,"")</f>
        <v/>
      </c>
      <c r="R168" s="74" t="str">
        <f>IF(I168=1,1,"")</f>
        <v/>
      </c>
      <c r="S168" s="74"/>
      <c r="T168" s="74"/>
    </row>
    <row r="169" spans="1:20" ht="37.5" customHeight="1" thickBot="1" x14ac:dyDescent="0.2">
      <c r="A169" s="91"/>
      <c r="B169" s="97"/>
      <c r="C169" s="293" t="s">
        <v>259</v>
      </c>
      <c r="D169" s="294"/>
      <c r="E169" s="318"/>
      <c r="F169" s="98"/>
      <c r="G169" s="79"/>
      <c r="H169" s="74"/>
      <c r="I169" s="55">
        <v>0</v>
      </c>
      <c r="J169" s="7" t="s">
        <v>55</v>
      </c>
      <c r="K169" s="7">
        <v>3</v>
      </c>
      <c r="L169" s="74">
        <v>60083</v>
      </c>
      <c r="M169" s="74"/>
      <c r="N169" s="74"/>
      <c r="O169" s="74"/>
      <c r="P169" s="74" t="str">
        <f>IF(I169=3,1,"")</f>
        <v/>
      </c>
      <c r="Q169" s="74" t="str">
        <f>IF(I169=2,1,"")</f>
        <v/>
      </c>
      <c r="R169" s="74" t="str">
        <f>IF(I169=1,1,"")</f>
        <v/>
      </c>
      <c r="S169" s="74"/>
      <c r="T169" s="74"/>
    </row>
    <row r="170" spans="1:20" ht="20.25" customHeight="1" x14ac:dyDescent="0.15">
      <c r="A170" s="99"/>
      <c r="B170" s="319" t="s">
        <v>260</v>
      </c>
      <c r="C170" s="320"/>
      <c r="D170" s="321" t="str">
        <f>IF(AND(LEN(case1_5)&lt;&gt;0,COUNT(R141:R169)=15),checkB_5,(IF(LEN(checkA_5)&lt;&gt;0,checkA_5, checkB_5)))</f>
        <v>カテゴリー5の講評を入力してください</v>
      </c>
      <c r="E170" s="321"/>
      <c r="F170" s="322"/>
      <c r="H170" s="74"/>
      <c r="I170" s="55"/>
      <c r="J170" s="7" t="s">
        <v>56</v>
      </c>
      <c r="K170" s="7"/>
      <c r="L170" s="74"/>
      <c r="M170" s="74"/>
      <c r="N170" s="74"/>
      <c r="O170" s="74"/>
      <c r="P170" s="74"/>
      <c r="Q170" s="74"/>
      <c r="R170" s="74"/>
      <c r="S170" s="74"/>
      <c r="T170" s="74"/>
    </row>
    <row r="171" spans="1:20" s="103" customFormat="1" ht="21" customHeight="1" x14ac:dyDescent="0.15">
      <c r="A171" s="110"/>
      <c r="B171" s="302"/>
      <c r="C171" s="303"/>
      <c r="D171" s="303"/>
      <c r="E171" s="303"/>
      <c r="F171" s="304"/>
      <c r="G171" s="2" t="str">
        <f>IF(LEN(B171)=0,"",IF(40-LEN(B171)&gt;0,"残り" &amp; 40-LEN(B171) &amp; "文字",IF(40-LEN(B171)=0,"","文字数がオーバーしています")))</f>
        <v/>
      </c>
      <c r="H171" s="100"/>
      <c r="I171" s="101"/>
      <c r="J171" s="7" t="s">
        <v>78</v>
      </c>
      <c r="K171" s="100"/>
      <c r="L171" s="100"/>
      <c r="M171" s="102"/>
      <c r="N171" s="102"/>
      <c r="O171" s="102"/>
      <c r="P171" s="102"/>
      <c r="Q171" s="102"/>
      <c r="R171" s="102"/>
      <c r="S171" s="74"/>
      <c r="T171" s="102"/>
    </row>
    <row r="172" spans="1:20" s="103" customFormat="1" ht="65.099999999999994" customHeight="1" x14ac:dyDescent="0.15">
      <c r="A172" s="111"/>
      <c r="B172" s="305"/>
      <c r="C172" s="306"/>
      <c r="D172" s="306"/>
      <c r="E172" s="306"/>
      <c r="F172" s="307"/>
      <c r="G172" s="2" t="str">
        <f>IF(LEN(B172)=0,"",IF(256-LEN(B172)&gt;0,"残り" &amp; 256-LEN(B172) &amp; "文字",IF(256-LEN(B172)=0,"","文字数がオーバーしています")))</f>
        <v/>
      </c>
      <c r="H172" s="100"/>
      <c r="I172" s="101"/>
      <c r="J172" s="7" t="s">
        <v>81</v>
      </c>
      <c r="K172" s="100"/>
      <c r="L172" s="100"/>
      <c r="M172" s="102"/>
      <c r="N172" s="102"/>
      <c r="O172" s="102"/>
      <c r="P172" s="102"/>
      <c r="Q172" s="102"/>
      <c r="R172" s="102"/>
      <c r="S172" s="74"/>
      <c r="T172" s="102"/>
    </row>
    <row r="173" spans="1:20" s="103" customFormat="1" ht="21" customHeight="1" x14ac:dyDescent="0.15">
      <c r="A173" s="111"/>
      <c r="B173" s="308"/>
      <c r="C173" s="309"/>
      <c r="D173" s="309"/>
      <c r="E173" s="309"/>
      <c r="F173" s="310"/>
      <c r="G173" s="2" t="str">
        <f>IF(LEN(B173)=0,"",IF(40-LEN(B173)&gt;0,"残り" &amp; 40-LEN(B173) &amp; "文字",IF(40-LEN(B173)=0,"","文字数がオーバーしています")))</f>
        <v/>
      </c>
      <c r="H173" s="100"/>
      <c r="I173" s="101"/>
      <c r="J173" s="7" t="s">
        <v>79</v>
      </c>
      <c r="K173" s="100"/>
      <c r="L173" s="100"/>
      <c r="M173" s="102"/>
      <c r="N173" s="102"/>
      <c r="O173" s="102"/>
      <c r="P173" s="102"/>
      <c r="Q173" s="102"/>
      <c r="R173" s="102"/>
      <c r="S173" s="74"/>
      <c r="T173" s="102"/>
    </row>
    <row r="174" spans="1:20" s="103" customFormat="1" ht="65.099999999999994" customHeight="1" x14ac:dyDescent="0.15">
      <c r="A174" s="111"/>
      <c r="B174" s="311"/>
      <c r="C174" s="311"/>
      <c r="D174" s="311"/>
      <c r="E174" s="311"/>
      <c r="F174" s="312"/>
      <c r="G174" s="2" t="str">
        <f>IF(LEN(B174)=0,"",IF(256-LEN(B174)&gt;0,"残り" &amp; 256-LEN(B174) &amp; "文字",IF(256-LEN(B174)=0,"","文字数がオーバーしています")))</f>
        <v/>
      </c>
      <c r="H174" s="100"/>
      <c r="I174" s="101"/>
      <c r="J174" s="7" t="s">
        <v>82</v>
      </c>
      <c r="K174" s="100"/>
      <c r="L174" s="100"/>
      <c r="M174" s="102"/>
      <c r="N174" s="102"/>
      <c r="O174" s="102"/>
      <c r="P174" s="102"/>
      <c r="Q174" s="102"/>
      <c r="R174" s="102"/>
      <c r="S174" s="74"/>
      <c r="T174" s="102"/>
    </row>
    <row r="175" spans="1:20" s="103" customFormat="1" ht="21" customHeight="1" x14ac:dyDescent="0.15">
      <c r="A175" s="111"/>
      <c r="B175" s="308"/>
      <c r="C175" s="309"/>
      <c r="D175" s="309"/>
      <c r="E175" s="309"/>
      <c r="F175" s="310"/>
      <c r="G175" s="2" t="str">
        <f>IF(LEN(B175)=0,"",IF(40-LEN(B175)&gt;0,"残り" &amp; 40-LEN(B175) &amp; "文字",IF(40-LEN(B175)=0,"","文字数がオーバーしています")))</f>
        <v/>
      </c>
      <c r="H175" s="100"/>
      <c r="I175" s="101"/>
      <c r="J175" s="7" t="s">
        <v>80</v>
      </c>
      <c r="K175" s="100"/>
      <c r="L175" s="100"/>
      <c r="M175" s="102"/>
      <c r="N175" s="102"/>
      <c r="O175" s="102"/>
      <c r="P175" s="102"/>
      <c r="Q175" s="102"/>
      <c r="R175" s="102"/>
      <c r="S175" s="74"/>
      <c r="T175" s="102"/>
    </row>
    <row r="176" spans="1:20" s="103" customFormat="1" ht="65.099999999999994" customHeight="1" thickBot="1" x14ac:dyDescent="0.2">
      <c r="A176" s="104"/>
      <c r="B176" s="313"/>
      <c r="C176" s="313"/>
      <c r="D176" s="313"/>
      <c r="E176" s="313"/>
      <c r="F176" s="314"/>
      <c r="G176" s="2" t="str">
        <f>IF(LEN(B176)=0,"",IF(256-LEN(B176)&gt;0,"残り" &amp; 256-LEN(B176) &amp; "文字",IF(256-LEN(B176)=0,"","文字数がオーバーしています")))</f>
        <v/>
      </c>
      <c r="H176" s="100"/>
      <c r="I176" s="101"/>
      <c r="J176" s="7" t="s">
        <v>83</v>
      </c>
      <c r="K176" s="100"/>
      <c r="L176" s="100"/>
      <c r="M176" s="102"/>
      <c r="N176" s="102"/>
      <c r="O176" s="102"/>
      <c r="P176" s="102"/>
      <c r="Q176" s="102"/>
      <c r="R176" s="102"/>
      <c r="S176" s="74"/>
      <c r="T176" s="102"/>
    </row>
    <row r="177" spans="1:20" ht="18" customHeight="1" thickTop="1" x14ac:dyDescent="0.15">
      <c r="A177" s="288">
        <v>7</v>
      </c>
      <c r="B177" s="290" t="s">
        <v>262</v>
      </c>
      <c r="C177" s="291"/>
      <c r="D177" s="291"/>
      <c r="E177" s="291"/>
      <c r="F177" s="292"/>
      <c r="H177" s="74"/>
      <c r="I177" s="55"/>
      <c r="J177" s="7" t="s">
        <v>56</v>
      </c>
      <c r="K177" s="7"/>
      <c r="L177" s="74"/>
      <c r="M177" s="74"/>
      <c r="N177" s="74"/>
      <c r="O177" s="74"/>
      <c r="P177" s="74"/>
      <c r="Q177" s="74"/>
      <c r="R177" s="74"/>
      <c r="S177" s="74"/>
      <c r="T177" s="74" t="s">
        <v>62</v>
      </c>
    </row>
    <row r="178" spans="1:20" s="84" customFormat="1" ht="30" customHeight="1" thickBot="1" x14ac:dyDescent="0.2">
      <c r="A178" s="289"/>
      <c r="B178" s="293" t="s">
        <v>261</v>
      </c>
      <c r="C178" s="294"/>
      <c r="D178" s="294"/>
      <c r="E178" s="294"/>
      <c r="F178" s="295"/>
      <c r="G178" s="79"/>
      <c r="H178" s="80"/>
      <c r="I178" s="81"/>
      <c r="J178" s="82" t="s">
        <v>63</v>
      </c>
      <c r="K178" s="80">
        <v>7</v>
      </c>
      <c r="L178" s="80">
        <v>125</v>
      </c>
      <c r="M178" s="83"/>
      <c r="N178" s="83"/>
      <c r="O178" s="83"/>
      <c r="P178" s="83"/>
      <c r="Q178" s="83"/>
      <c r="R178" s="83"/>
      <c r="S178" s="74"/>
      <c r="T178" s="83"/>
    </row>
    <row r="179" spans="1:20" s="11" customFormat="1" ht="17.25" customHeight="1" x14ac:dyDescent="0.15">
      <c r="A179" s="85"/>
      <c r="B179" s="296" t="s">
        <v>264</v>
      </c>
      <c r="C179" s="297"/>
      <c r="D179" s="297"/>
      <c r="E179" s="297"/>
      <c r="F179" s="298"/>
      <c r="G179" s="86"/>
      <c r="H179" s="87"/>
      <c r="I179" s="88"/>
      <c r="J179" s="7" t="s">
        <v>64</v>
      </c>
      <c r="K179" s="87"/>
      <c r="L179" s="87"/>
      <c r="M179" s="89"/>
      <c r="N179" s="89"/>
      <c r="O179" s="89"/>
      <c r="P179" s="89"/>
      <c r="Q179" s="89"/>
      <c r="R179" s="89"/>
      <c r="S179" s="74"/>
      <c r="T179" s="89"/>
    </row>
    <row r="180" spans="1:20" s="84" customFormat="1" ht="30" customHeight="1" thickBot="1" x14ac:dyDescent="0.2">
      <c r="A180" s="90"/>
      <c r="B180" s="299" t="s">
        <v>263</v>
      </c>
      <c r="C180" s="300"/>
      <c r="D180" s="300"/>
      <c r="E180" s="300"/>
      <c r="F180" s="301"/>
      <c r="G180" s="79"/>
      <c r="H180" s="80"/>
      <c r="I180" s="81"/>
      <c r="J180" s="82" t="s">
        <v>65</v>
      </c>
      <c r="K180" s="80">
        <v>1</v>
      </c>
      <c r="L180" s="80">
        <v>556</v>
      </c>
      <c r="M180" s="83"/>
      <c r="N180" s="83"/>
      <c r="O180" s="83"/>
      <c r="P180" s="83"/>
      <c r="Q180" s="83"/>
      <c r="R180" s="83"/>
      <c r="S180" s="74"/>
      <c r="T180" s="83"/>
    </row>
    <row r="181" spans="1:20" customFormat="1" ht="16.5" customHeight="1" x14ac:dyDescent="0.15">
      <c r="A181" s="105"/>
      <c r="B181" s="148" t="s">
        <v>157</v>
      </c>
      <c r="C181" s="149"/>
      <c r="D181" s="270"/>
      <c r="E181" s="270"/>
      <c r="F181" s="271"/>
      <c r="H181" s="74"/>
      <c r="I181" s="55"/>
      <c r="J181" s="7" t="s">
        <v>123</v>
      </c>
      <c r="K181" s="7"/>
      <c r="L181" s="74"/>
      <c r="M181" s="74"/>
      <c r="N181" s="74"/>
      <c r="O181" s="74"/>
      <c r="P181" s="74"/>
      <c r="Q181" s="74"/>
      <c r="R181" s="74"/>
      <c r="S181" s="74"/>
      <c r="T181" s="74"/>
    </row>
    <row r="182" spans="1:20" s="96" customFormat="1" ht="37.5" customHeight="1" x14ac:dyDescent="0.15">
      <c r="A182" s="93" t="s">
        <v>57</v>
      </c>
      <c r="B182" s="272" t="s">
        <v>265</v>
      </c>
      <c r="C182" s="273"/>
      <c r="D182" s="274"/>
      <c r="E182" s="274"/>
      <c r="F182" s="275"/>
      <c r="G182" s="79"/>
      <c r="H182" s="94"/>
      <c r="I182" s="95"/>
      <c r="J182" s="7" t="s">
        <v>133</v>
      </c>
      <c r="K182" s="95">
        <v>1</v>
      </c>
      <c r="L182" s="94">
        <v>17448</v>
      </c>
      <c r="M182" s="94"/>
      <c r="N182" s="94"/>
      <c r="O182" s="94"/>
      <c r="P182" s="94"/>
      <c r="Q182" s="94"/>
      <c r="R182" s="94"/>
      <c r="S182" s="74"/>
      <c r="T182" s="94"/>
    </row>
    <row r="183" spans="1:20" customFormat="1" ht="20.25" customHeight="1" x14ac:dyDescent="0.15">
      <c r="A183" s="105"/>
      <c r="B183" s="147" t="s">
        <v>128</v>
      </c>
      <c r="C183" s="115"/>
      <c r="D183" s="160"/>
      <c r="E183" s="276" t="str">
        <f>IF(LEN(B184)=0,"入力してください",IF(ISBLANK(I185)=TRUE,"評語を選択してください",IF(ISBLANK(I186)=TRUE,"評語を選択してください",IF(ISBLANK(I187)=TRUE,"評語を選択してください"," "))))</f>
        <v>入力してください</v>
      </c>
      <c r="F183" s="277"/>
      <c r="H183" s="74"/>
      <c r="I183" s="55"/>
      <c r="J183" s="7" t="s">
        <v>129</v>
      </c>
      <c r="K183" s="7"/>
      <c r="L183" s="74"/>
      <c r="M183" s="74"/>
      <c r="N183" s="74"/>
      <c r="O183" s="74"/>
      <c r="P183" s="74"/>
      <c r="Q183" s="74"/>
      <c r="R183" s="74"/>
      <c r="S183" s="74"/>
      <c r="T183" s="74"/>
    </row>
    <row r="184" spans="1:20" customFormat="1" ht="189.75" customHeight="1" x14ac:dyDescent="0.15">
      <c r="A184" s="105"/>
      <c r="B184" s="278"/>
      <c r="C184" s="175"/>
      <c r="D184" s="175"/>
      <c r="E184" s="175"/>
      <c r="F184" s="279"/>
      <c r="G184" s="2" t="str">
        <f>IF(LEN(B184)=0,"",IF(512-LEN(B184)&gt;0,"残り" &amp; 512-LEN(B184) &amp; "文字",IF(512-LEN(B184)=0,"","文字数がオーバーしています")))</f>
        <v/>
      </c>
      <c r="H184" s="74"/>
      <c r="I184" s="55"/>
      <c r="J184" s="7" t="s">
        <v>131</v>
      </c>
      <c r="K184" s="7"/>
      <c r="L184" s="74"/>
      <c r="M184" s="74"/>
      <c r="N184" s="74"/>
      <c r="O184" s="74"/>
      <c r="P184" s="74"/>
      <c r="Q184" s="74"/>
      <c r="R184" s="74"/>
      <c r="S184" s="74"/>
      <c r="T184" s="74"/>
    </row>
    <row r="185" spans="1:20" customFormat="1" ht="75" customHeight="1" x14ac:dyDescent="0.15">
      <c r="A185" s="105" t="s">
        <v>57</v>
      </c>
      <c r="B185" s="150" t="s">
        <v>125</v>
      </c>
      <c r="C185" s="151"/>
      <c r="D185" s="152"/>
      <c r="E185" s="153"/>
      <c r="F185" s="154"/>
      <c r="H185" s="74"/>
      <c r="I185" s="55"/>
      <c r="J185" s="7" t="s">
        <v>124</v>
      </c>
      <c r="K185" s="7"/>
      <c r="L185" s="74"/>
      <c r="M185" s="74"/>
      <c r="N185" s="74"/>
      <c r="O185" s="74">
        <v>4</v>
      </c>
      <c r="P185" s="74">
        <v>5</v>
      </c>
      <c r="Q185" s="74">
        <v>6</v>
      </c>
      <c r="R185" s="74"/>
      <c r="S185" s="74"/>
      <c r="T185" s="74"/>
    </row>
    <row r="186" spans="1:20" customFormat="1" ht="75" customHeight="1" x14ac:dyDescent="0.15">
      <c r="A186" s="105" t="s">
        <v>57</v>
      </c>
      <c r="B186" s="145" t="s">
        <v>126</v>
      </c>
      <c r="C186" s="146"/>
      <c r="D186" s="106"/>
      <c r="E186" s="107"/>
      <c r="F186" s="108"/>
      <c r="H186" s="74"/>
      <c r="I186" s="55"/>
      <c r="J186" s="7" t="s">
        <v>124</v>
      </c>
      <c r="K186" s="7"/>
      <c r="L186" s="74"/>
      <c r="M186" s="74"/>
      <c r="N186" s="74"/>
      <c r="O186" s="74">
        <v>7</v>
      </c>
      <c r="P186" s="74">
        <v>8</v>
      </c>
      <c r="Q186" s="74">
        <v>9</v>
      </c>
      <c r="R186" s="74"/>
      <c r="S186" s="74"/>
      <c r="T186" s="74"/>
    </row>
    <row r="187" spans="1:20" customFormat="1" ht="75" customHeight="1" x14ac:dyDescent="0.15">
      <c r="A187" s="105" t="s">
        <v>57</v>
      </c>
      <c r="B187" s="145" t="s">
        <v>127</v>
      </c>
      <c r="C187" s="146"/>
      <c r="D187" s="106"/>
      <c r="E187" s="107"/>
      <c r="F187" s="108"/>
      <c r="H187" s="74"/>
      <c r="I187" s="55"/>
      <c r="J187" s="7" t="s">
        <v>124</v>
      </c>
      <c r="K187" s="7"/>
      <c r="L187" s="74"/>
      <c r="M187" s="74"/>
      <c r="N187" s="74"/>
      <c r="O187" s="74">
        <v>10</v>
      </c>
      <c r="P187" s="74">
        <v>11</v>
      </c>
      <c r="Q187" s="74">
        <v>12</v>
      </c>
      <c r="R187" s="74"/>
      <c r="S187" s="74"/>
      <c r="T187" s="74"/>
    </row>
    <row r="188" spans="1:20" customFormat="1" ht="20.25" customHeight="1" x14ac:dyDescent="0.15">
      <c r="A188" s="105"/>
      <c r="B188" s="147" t="s">
        <v>266</v>
      </c>
      <c r="C188" s="115"/>
      <c r="D188" s="160"/>
      <c r="E188" s="280" t="str">
        <f>IF(LEN(B189)=0,"入力してください"," ")</f>
        <v>入力してください</v>
      </c>
      <c r="F188" s="281"/>
      <c r="H188" s="74"/>
      <c r="I188" s="55"/>
      <c r="J188" s="7" t="s">
        <v>129</v>
      </c>
      <c r="K188" s="7"/>
      <c r="L188" s="74"/>
      <c r="M188" s="74"/>
      <c r="N188" s="74"/>
      <c r="O188" s="74"/>
      <c r="P188" s="74"/>
      <c r="Q188" s="74"/>
      <c r="R188" s="74"/>
      <c r="S188" s="74"/>
      <c r="T188" s="74"/>
    </row>
    <row r="189" spans="1:20" customFormat="1" ht="189.75" customHeight="1" thickBot="1" x14ac:dyDescent="0.2">
      <c r="A189" s="105"/>
      <c r="B189" s="285"/>
      <c r="C189" s="286"/>
      <c r="D189" s="286"/>
      <c r="E189" s="286"/>
      <c r="F189" s="287"/>
      <c r="G189" s="2" t="str">
        <f>IF(LEN(B189)=0,"",IF(512-LEN(B189)&gt;0,"残り" &amp; 512-LEN(B189) &amp; "文字",IF(512-LEN(B189)=0,"","文字数がオーバーしています")))</f>
        <v/>
      </c>
      <c r="H189" s="74"/>
      <c r="I189" s="55"/>
      <c r="J189" s="7" t="s">
        <v>132</v>
      </c>
      <c r="K189" s="7"/>
      <c r="L189" s="74"/>
      <c r="M189" s="74"/>
      <c r="N189" s="74"/>
      <c r="O189" s="74"/>
      <c r="P189" s="74"/>
      <c r="Q189" s="74"/>
      <c r="R189" s="74"/>
      <c r="S189" s="74"/>
      <c r="T189" s="74"/>
    </row>
    <row r="190" spans="1:20" customFormat="1" ht="16.5" customHeight="1" x14ac:dyDescent="0.15">
      <c r="A190" s="105"/>
      <c r="B190" s="148" t="s">
        <v>161</v>
      </c>
      <c r="C190" s="149"/>
      <c r="D190" s="270"/>
      <c r="E190" s="270"/>
      <c r="F190" s="271"/>
      <c r="H190" s="74"/>
      <c r="I190" s="55"/>
      <c r="J190" s="7" t="s">
        <v>123</v>
      </c>
      <c r="K190" s="7"/>
      <c r="L190" s="74"/>
      <c r="M190" s="74"/>
      <c r="N190" s="74"/>
      <c r="O190" s="74"/>
      <c r="P190" s="74"/>
      <c r="Q190" s="74"/>
      <c r="R190" s="74"/>
      <c r="S190" s="74"/>
      <c r="T190" s="74"/>
    </row>
    <row r="191" spans="1:20" s="96" customFormat="1" ht="37.5" customHeight="1" x14ac:dyDescent="0.15">
      <c r="A191" s="93" t="s">
        <v>57</v>
      </c>
      <c r="B191" s="272" t="s">
        <v>267</v>
      </c>
      <c r="C191" s="273"/>
      <c r="D191" s="274"/>
      <c r="E191" s="274"/>
      <c r="F191" s="275"/>
      <c r="G191" s="79"/>
      <c r="H191" s="94"/>
      <c r="I191" s="95"/>
      <c r="J191" s="7" t="s">
        <v>133</v>
      </c>
      <c r="K191" s="95">
        <v>2</v>
      </c>
      <c r="L191" s="94">
        <v>17449</v>
      </c>
      <c r="M191" s="94"/>
      <c r="N191" s="94"/>
      <c r="O191" s="94"/>
      <c r="P191" s="94"/>
      <c r="Q191" s="94"/>
      <c r="R191" s="94"/>
      <c r="S191" s="74"/>
      <c r="T191" s="94"/>
    </row>
    <row r="192" spans="1:20" customFormat="1" ht="20.25" customHeight="1" x14ac:dyDescent="0.15">
      <c r="A192" s="105"/>
      <c r="B192" s="147" t="s">
        <v>128</v>
      </c>
      <c r="C192" s="115"/>
      <c r="D192" s="160"/>
      <c r="E192" s="276" t="str">
        <f>IF(LEN(B193)=0,"入力してください",IF(ISBLANK(I194)=TRUE,"評語を選択してください",IF(ISBLANK(I195)=TRUE,"評語を選択してください",IF(ISBLANK(I196)=TRUE,"評語を選択してください"," "))))</f>
        <v>入力してください</v>
      </c>
      <c r="F192" s="277"/>
      <c r="H192" s="74"/>
      <c r="I192" s="55"/>
      <c r="J192" s="7" t="s">
        <v>129</v>
      </c>
      <c r="K192" s="7"/>
      <c r="L192" s="74"/>
      <c r="M192" s="74"/>
      <c r="N192" s="74"/>
      <c r="O192" s="74"/>
      <c r="P192" s="74"/>
      <c r="Q192" s="74"/>
      <c r="R192" s="74"/>
      <c r="S192" s="74"/>
      <c r="T192" s="74"/>
    </row>
    <row r="193" spans="1:20" customFormat="1" ht="189.75" customHeight="1" x14ac:dyDescent="0.15">
      <c r="A193" s="105"/>
      <c r="B193" s="278"/>
      <c r="C193" s="175"/>
      <c r="D193" s="175"/>
      <c r="E193" s="175"/>
      <c r="F193" s="279"/>
      <c r="G193" s="2" t="str">
        <f>IF(LEN(B193)=0,"",IF(512-LEN(B193)&gt;0,"残り" &amp; 512-LEN(B193) &amp; "文字",IF(512-LEN(B193)=0,"","文字数がオーバーしています")))</f>
        <v/>
      </c>
      <c r="H193" s="74"/>
      <c r="I193" s="55"/>
      <c r="J193" s="7" t="s">
        <v>131</v>
      </c>
      <c r="K193" s="7"/>
      <c r="L193" s="74"/>
      <c r="M193" s="74"/>
      <c r="N193" s="74"/>
      <c r="O193" s="74"/>
      <c r="P193" s="74"/>
      <c r="Q193" s="74"/>
      <c r="R193" s="74"/>
      <c r="S193" s="74"/>
      <c r="T193" s="74"/>
    </row>
    <row r="194" spans="1:20" customFormat="1" ht="75" customHeight="1" x14ac:dyDescent="0.15">
      <c r="A194" s="105" t="s">
        <v>57</v>
      </c>
      <c r="B194" s="150" t="s">
        <v>125</v>
      </c>
      <c r="C194" s="151"/>
      <c r="D194" s="152"/>
      <c r="E194" s="153"/>
      <c r="F194" s="154"/>
      <c r="H194" s="74"/>
      <c r="I194" s="55"/>
      <c r="J194" s="7" t="s">
        <v>124</v>
      </c>
      <c r="K194" s="7"/>
      <c r="L194" s="74"/>
      <c r="M194" s="74"/>
      <c r="N194" s="74"/>
      <c r="O194" s="74">
        <v>4</v>
      </c>
      <c r="P194" s="74">
        <v>5</v>
      </c>
      <c r="Q194" s="74">
        <v>6</v>
      </c>
      <c r="R194" s="74"/>
      <c r="S194" s="74"/>
      <c r="T194" s="74"/>
    </row>
    <row r="195" spans="1:20" customFormat="1" ht="75" customHeight="1" x14ac:dyDescent="0.15">
      <c r="A195" s="105" t="s">
        <v>57</v>
      </c>
      <c r="B195" s="145" t="s">
        <v>126</v>
      </c>
      <c r="C195" s="146"/>
      <c r="D195" s="106"/>
      <c r="E195" s="107"/>
      <c r="F195" s="108"/>
      <c r="H195" s="74"/>
      <c r="I195" s="55"/>
      <c r="J195" s="7" t="s">
        <v>124</v>
      </c>
      <c r="K195" s="7"/>
      <c r="L195" s="74"/>
      <c r="M195" s="74"/>
      <c r="N195" s="74"/>
      <c r="O195" s="74">
        <v>7</v>
      </c>
      <c r="P195" s="74">
        <v>8</v>
      </c>
      <c r="Q195" s="74">
        <v>9</v>
      </c>
      <c r="R195" s="74"/>
      <c r="S195" s="74"/>
      <c r="T195" s="74"/>
    </row>
    <row r="196" spans="1:20" customFormat="1" ht="75" customHeight="1" x14ac:dyDescent="0.15">
      <c r="A196" s="105" t="s">
        <v>57</v>
      </c>
      <c r="B196" s="145" t="s">
        <v>127</v>
      </c>
      <c r="C196" s="146"/>
      <c r="D196" s="106"/>
      <c r="E196" s="107"/>
      <c r="F196" s="108"/>
      <c r="H196" s="74"/>
      <c r="I196" s="55"/>
      <c r="J196" s="7" t="s">
        <v>124</v>
      </c>
      <c r="K196" s="7"/>
      <c r="L196" s="74"/>
      <c r="M196" s="74"/>
      <c r="N196" s="74"/>
      <c r="O196" s="74">
        <v>10</v>
      </c>
      <c r="P196" s="74">
        <v>11</v>
      </c>
      <c r="Q196" s="74">
        <v>12</v>
      </c>
      <c r="R196" s="74"/>
      <c r="S196" s="74"/>
      <c r="T196" s="74"/>
    </row>
    <row r="197" spans="1:20" customFormat="1" ht="20.25" customHeight="1" x14ac:dyDescent="0.15">
      <c r="A197" s="105"/>
      <c r="B197" s="147" t="s">
        <v>268</v>
      </c>
      <c r="C197" s="115"/>
      <c r="D197" s="160"/>
      <c r="E197" s="280" t="str">
        <f>IF(LEN(B198)=0,"入力してください"," ")</f>
        <v>入力してください</v>
      </c>
      <c r="F197" s="281"/>
      <c r="H197" s="74"/>
      <c r="I197" s="55"/>
      <c r="J197" s="7" t="s">
        <v>129</v>
      </c>
      <c r="K197" s="7"/>
      <c r="L197" s="74"/>
      <c r="M197" s="74"/>
      <c r="N197" s="74"/>
      <c r="O197" s="74"/>
      <c r="P197" s="74"/>
      <c r="Q197" s="74"/>
      <c r="R197" s="74"/>
      <c r="S197" s="74"/>
      <c r="T197" s="74"/>
    </row>
    <row r="198" spans="1:20" customFormat="1" ht="189.75" customHeight="1" thickBot="1" x14ac:dyDescent="0.2">
      <c r="A198" s="161"/>
      <c r="B198" s="282"/>
      <c r="C198" s="283"/>
      <c r="D198" s="283"/>
      <c r="E198" s="283"/>
      <c r="F198" s="284"/>
      <c r="G198" s="2" t="str">
        <f>IF(LEN(B198)=0,"",IF(512-LEN(B198)&gt;0,"残り" &amp; 512-LEN(B198) &amp; "文字",IF(512-LEN(B198)=0,"","文字数がオーバーしています")))</f>
        <v/>
      </c>
      <c r="H198" s="74"/>
      <c r="I198" s="55"/>
      <c r="J198" s="7" t="s">
        <v>132</v>
      </c>
      <c r="K198" s="7"/>
      <c r="L198" s="74"/>
      <c r="M198" s="74"/>
      <c r="N198" s="74"/>
      <c r="O198" s="74"/>
      <c r="P198" s="74"/>
      <c r="Q198" s="74"/>
      <c r="R198" s="74"/>
      <c r="S198" s="74"/>
      <c r="T198" s="74"/>
    </row>
    <row r="199" spans="1:20" ht="14.25" thickTop="1" x14ac:dyDescent="0.15">
      <c r="J199" s="28"/>
    </row>
    <row r="200" spans="1:20" x14ac:dyDescent="0.15">
      <c r="J200" s="28"/>
    </row>
    <row r="201" spans="1:20"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2BvNlX6lHtjiTlmPtpS1couUyU1EQRDkBmPy3cP+P8jfICx9DkoBLSfBuccEYK6jFCekjgZbDukIcthYrPyZIw==" saltValue="lBJoDd9LNlGKw3Sjt9aHLA==" spinCount="100000" sheet="1" objects="1" scenarios="1" formatCells="0"/>
  <mergeCells count="228">
    <mergeCell ref="C9:F9"/>
    <mergeCell ref="B10:C10"/>
    <mergeCell ref="D10:E10"/>
    <mergeCell ref="C11:F11"/>
    <mergeCell ref="C12:E12"/>
    <mergeCell ref="C13:E13"/>
    <mergeCell ref="B4:F4"/>
    <mergeCell ref="A5:A6"/>
    <mergeCell ref="B5:F5"/>
    <mergeCell ref="B6:F6"/>
    <mergeCell ref="B7:F7"/>
    <mergeCell ref="B8:C8"/>
    <mergeCell ref="D8:E8"/>
    <mergeCell ref="C19:F19"/>
    <mergeCell ref="B20:C20"/>
    <mergeCell ref="D20:E20"/>
    <mergeCell ref="C21:F21"/>
    <mergeCell ref="C22:E22"/>
    <mergeCell ref="C23:E23"/>
    <mergeCell ref="C14:F14"/>
    <mergeCell ref="B15:C15"/>
    <mergeCell ref="D15:E15"/>
    <mergeCell ref="C16:F16"/>
    <mergeCell ref="C17:E17"/>
    <mergeCell ref="C18:E18"/>
    <mergeCell ref="B29:F29"/>
    <mergeCell ref="B30:F30"/>
    <mergeCell ref="B31:F31"/>
    <mergeCell ref="A32:A33"/>
    <mergeCell ref="B32:F32"/>
    <mergeCell ref="B33:F33"/>
    <mergeCell ref="C24:E24"/>
    <mergeCell ref="B25:C25"/>
    <mergeCell ref="D25:F25"/>
    <mergeCell ref="B26:F26"/>
    <mergeCell ref="B27:F27"/>
    <mergeCell ref="B28:F28"/>
    <mergeCell ref="C38:F38"/>
    <mergeCell ref="C39:E39"/>
    <mergeCell ref="C40:E40"/>
    <mergeCell ref="C41:E41"/>
    <mergeCell ref="C42:E42"/>
    <mergeCell ref="C43:E43"/>
    <mergeCell ref="B34:F34"/>
    <mergeCell ref="B35:C35"/>
    <mergeCell ref="D35:E35"/>
    <mergeCell ref="C36:F36"/>
    <mergeCell ref="B37:C37"/>
    <mergeCell ref="D37:E37"/>
    <mergeCell ref="C49:F49"/>
    <mergeCell ref="C50:E50"/>
    <mergeCell ref="C51:E51"/>
    <mergeCell ref="C52:E52"/>
    <mergeCell ref="C53:F53"/>
    <mergeCell ref="B54:C54"/>
    <mergeCell ref="D54:E54"/>
    <mergeCell ref="C44:E44"/>
    <mergeCell ref="B45:F45"/>
    <mergeCell ref="B46:C46"/>
    <mergeCell ref="D46:E46"/>
    <mergeCell ref="C47:F47"/>
    <mergeCell ref="B48:C48"/>
    <mergeCell ref="D48:E48"/>
    <mergeCell ref="B60:F60"/>
    <mergeCell ref="B61:F61"/>
    <mergeCell ref="B62:F62"/>
    <mergeCell ref="B63:F63"/>
    <mergeCell ref="B64:F64"/>
    <mergeCell ref="A65:A66"/>
    <mergeCell ref="B65:F65"/>
    <mergeCell ref="B66:F66"/>
    <mergeCell ref="C55:F55"/>
    <mergeCell ref="C56:E56"/>
    <mergeCell ref="C57:E57"/>
    <mergeCell ref="B58:C58"/>
    <mergeCell ref="D58:F58"/>
    <mergeCell ref="B59:F59"/>
    <mergeCell ref="C71:F71"/>
    <mergeCell ref="C72:E72"/>
    <mergeCell ref="C73:E73"/>
    <mergeCell ref="B74:F74"/>
    <mergeCell ref="B75:C75"/>
    <mergeCell ref="D75:E75"/>
    <mergeCell ref="B67:F67"/>
    <mergeCell ref="B68:C68"/>
    <mergeCell ref="D68:E68"/>
    <mergeCell ref="C69:F69"/>
    <mergeCell ref="B70:C70"/>
    <mergeCell ref="D70:E70"/>
    <mergeCell ref="C81:F81"/>
    <mergeCell ref="B82:C82"/>
    <mergeCell ref="D82:E82"/>
    <mergeCell ref="C83:F83"/>
    <mergeCell ref="C84:E84"/>
    <mergeCell ref="C85:E85"/>
    <mergeCell ref="C76:F76"/>
    <mergeCell ref="B77:C77"/>
    <mergeCell ref="D77:E77"/>
    <mergeCell ref="C78:F78"/>
    <mergeCell ref="C79:E79"/>
    <mergeCell ref="C80:E80"/>
    <mergeCell ref="C90:F90"/>
    <mergeCell ref="C91:E91"/>
    <mergeCell ref="C92:E92"/>
    <mergeCell ref="C93:F93"/>
    <mergeCell ref="B94:C94"/>
    <mergeCell ref="D94:E94"/>
    <mergeCell ref="B86:F86"/>
    <mergeCell ref="B87:C87"/>
    <mergeCell ref="D87:E87"/>
    <mergeCell ref="C88:F88"/>
    <mergeCell ref="B89:C89"/>
    <mergeCell ref="D89:E89"/>
    <mergeCell ref="B100:F100"/>
    <mergeCell ref="B101:F101"/>
    <mergeCell ref="B102:F102"/>
    <mergeCell ref="B103:F103"/>
    <mergeCell ref="B104:F104"/>
    <mergeCell ref="B105:F105"/>
    <mergeCell ref="C95:F95"/>
    <mergeCell ref="C96:E96"/>
    <mergeCell ref="C97:E97"/>
    <mergeCell ref="C98:E98"/>
    <mergeCell ref="B99:C99"/>
    <mergeCell ref="D99:F99"/>
    <mergeCell ref="C110:F110"/>
    <mergeCell ref="B111:C111"/>
    <mergeCell ref="D111:E111"/>
    <mergeCell ref="C112:F112"/>
    <mergeCell ref="C113:E113"/>
    <mergeCell ref="C114:E114"/>
    <mergeCell ref="A106:A107"/>
    <mergeCell ref="B106:F106"/>
    <mergeCell ref="B107:F107"/>
    <mergeCell ref="B108:F108"/>
    <mergeCell ref="B109:C109"/>
    <mergeCell ref="D109:E109"/>
    <mergeCell ref="C120:F120"/>
    <mergeCell ref="B121:C121"/>
    <mergeCell ref="D121:E121"/>
    <mergeCell ref="C122:F122"/>
    <mergeCell ref="C123:E123"/>
    <mergeCell ref="C124:E124"/>
    <mergeCell ref="C115:E115"/>
    <mergeCell ref="C116:E116"/>
    <mergeCell ref="C117:E117"/>
    <mergeCell ref="B118:F118"/>
    <mergeCell ref="B119:C119"/>
    <mergeCell ref="D119:E119"/>
    <mergeCell ref="A134:A135"/>
    <mergeCell ref="B134:F134"/>
    <mergeCell ref="B135:F135"/>
    <mergeCell ref="C125:E125"/>
    <mergeCell ref="C126:E126"/>
    <mergeCell ref="B127:C127"/>
    <mergeCell ref="D127:F127"/>
    <mergeCell ref="B128:F128"/>
    <mergeCell ref="B129:F129"/>
    <mergeCell ref="B136:F136"/>
    <mergeCell ref="B137:C137"/>
    <mergeCell ref="D137:E137"/>
    <mergeCell ref="C138:F138"/>
    <mergeCell ref="B139:C139"/>
    <mergeCell ref="D139:E139"/>
    <mergeCell ref="B130:F130"/>
    <mergeCell ref="B131:F131"/>
    <mergeCell ref="B132:F132"/>
    <mergeCell ref="B133:F133"/>
    <mergeCell ref="C145:F145"/>
    <mergeCell ref="C146:E146"/>
    <mergeCell ref="C147:E147"/>
    <mergeCell ref="C148:F148"/>
    <mergeCell ref="B149:C149"/>
    <mergeCell ref="D149:E149"/>
    <mergeCell ref="C140:F140"/>
    <mergeCell ref="C141:E141"/>
    <mergeCell ref="C142:E142"/>
    <mergeCell ref="C143:F143"/>
    <mergeCell ref="B144:C144"/>
    <mergeCell ref="D144:E144"/>
    <mergeCell ref="B156:C156"/>
    <mergeCell ref="D156:E156"/>
    <mergeCell ref="C157:F157"/>
    <mergeCell ref="C158:E158"/>
    <mergeCell ref="C159:E159"/>
    <mergeCell ref="C160:E160"/>
    <mergeCell ref="C150:F150"/>
    <mergeCell ref="C151:E151"/>
    <mergeCell ref="C152:E152"/>
    <mergeCell ref="C153:E153"/>
    <mergeCell ref="C154:E154"/>
    <mergeCell ref="C155:F155"/>
    <mergeCell ref="C166:F166"/>
    <mergeCell ref="C167:E167"/>
    <mergeCell ref="C168:E168"/>
    <mergeCell ref="C169:E169"/>
    <mergeCell ref="B170:C170"/>
    <mergeCell ref="D170:F170"/>
    <mergeCell ref="C161:E161"/>
    <mergeCell ref="B162:F162"/>
    <mergeCell ref="B163:C163"/>
    <mergeCell ref="D163:E163"/>
    <mergeCell ref="C164:F164"/>
    <mergeCell ref="B165:C165"/>
    <mergeCell ref="D165:E165"/>
    <mergeCell ref="A177:A178"/>
    <mergeCell ref="B177:F177"/>
    <mergeCell ref="B178:F178"/>
    <mergeCell ref="B179:F179"/>
    <mergeCell ref="B180:F180"/>
    <mergeCell ref="B171:F171"/>
    <mergeCell ref="B172:F172"/>
    <mergeCell ref="B173:F173"/>
    <mergeCell ref="B174:F174"/>
    <mergeCell ref="B175:F175"/>
    <mergeCell ref="B176:F176"/>
    <mergeCell ref="D190:F190"/>
    <mergeCell ref="B191:F191"/>
    <mergeCell ref="E192:F192"/>
    <mergeCell ref="B193:F193"/>
    <mergeCell ref="E197:F197"/>
    <mergeCell ref="B198:F198"/>
    <mergeCell ref="D181:F181"/>
    <mergeCell ref="B182:F182"/>
    <mergeCell ref="E183:F183"/>
    <mergeCell ref="B184:F184"/>
    <mergeCell ref="E188:F188"/>
    <mergeCell ref="B189:F189"/>
  </mergeCells>
  <phoneticPr fontId="2"/>
  <dataValidations count="3">
    <dataValidation type="textLength" imeMode="on" operator="lessThanOrEqual" allowBlank="1" showErrorMessage="1" errorTitle="もう一度入力してください！" error="文字数がオーバーしました。_x000a_（256文字までになるように短くしてください。）" sqref="B10:B11 C11 B15:B16 C16 B20:B21 C21 B31:F31 B27:F27 B29:F29 B37:B38 C38 B48:B49 C49 B54:B55 C55 B64:F64 B60:F60 B62:F62 B70:B71 C71 B77:B78 C78 B82:B83 C83 B89:B90 C90 B94:B95 C95 B105:F105 B101:F101 B103:F103 B111:B112 C112 B121:B122 C122 B133:F133 B129:F129 B131:F131 B139:B140 C140 B144:B145 C145 B149:B150 C150 B156:B157 C157 B165:B166 C166 B176:F176 B172:F172 B174:F174 B182 B185:B187 B191 B194:B196" xr:uid="{A887E98F-C657-40F7-A8C4-2176A6DDBAC8}">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6:F26 B28:F28 B30:F30 B59:F59 B61:F61 B63:F63 B100:F100 B102:F102 B104:F104 B128:F128 B130:F130 B132:F132 B171:F171 B173:F173 B175:F175" xr:uid="{8983DC8C-5DF7-4716-844B-BD40FABF0471}">
      <formula1>40</formula1>
    </dataValidation>
    <dataValidation type="textLength" imeMode="on" operator="lessThanOrEqual" allowBlank="1" showInputMessage="1" showErrorMessage="1" errorTitle="もう一度入力してください！" error="文字数がオーバーしました。_x000a_（512文字までになるように短くしてください。）" sqref="B184:F184 B189 B198:F198 B193:F193" xr:uid="{46F0FA74-0850-41F4-925A-21743A1ABAB1}">
      <formula1>512</formula1>
    </dataValidation>
  </dataValidations>
  <printOptions horizontalCentered="1"/>
  <pageMargins left="0.59055118110236227" right="0.59055118110236227" top="0.59055118110236227" bottom="0.39370078740157483" header="0.51181102362204722" footer="0.31496062992125984"/>
  <pageSetup paperSize="9" scale="79" orientation="portrait" blackAndWhite="1" r:id="rId1"/>
  <headerFooter alignWithMargins="0">
    <oddFooter>&amp;R&amp;P／&amp;N</oddFooter>
  </headerFooter>
  <rowBreaks count="7" manualBreakCount="7">
    <brk id="31" max="5" man="1"/>
    <brk id="64" max="5" man="1"/>
    <brk id="98" max="5" man="1"/>
    <brk id="105" max="5" man="1"/>
    <brk id="133" max="5" man="1"/>
    <brk id="169" max="5" man="1"/>
    <brk id="176"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1508" r:id="rId7" name="Option Button 4">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1509" r:id="rId8" name="Group Box 5">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1510" r:id="rId9" name="Option Button 6">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1511" r:id="rId10" name="Option Button 7">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1512" r:id="rId11" name="Option Button 8">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1513" r:id="rId12" name="Group Box 9">
              <controlPr defaultSize="0" autoFill="0" autoPict="0">
                <anchor moveWithCells="1" sizeWithCells="1">
                  <from>
                    <xdr:col>1</xdr:col>
                    <xdr:colOff>0</xdr:colOff>
                    <xdr:row>16</xdr:row>
                    <xdr:rowOff>0</xdr:rowOff>
                  </from>
                  <to>
                    <xdr:col>5</xdr:col>
                    <xdr:colOff>800100</xdr:colOff>
                    <xdr:row>17</xdr:row>
                    <xdr:rowOff>0</xdr:rowOff>
                  </to>
                </anchor>
              </controlPr>
            </control>
          </mc:Choice>
        </mc:AlternateContent>
        <mc:AlternateContent xmlns:mc="http://schemas.openxmlformats.org/markup-compatibility/2006">
          <mc:Choice Requires="x14">
            <control shapeId="21514" r:id="rId13" name="Option Button 10">
              <controlPr defaultSize="0" autoFill="0" autoLine="0" autoPict="0">
                <anchor moveWithCells="1" sizeWithCells="1">
                  <from>
                    <xdr:col>5</xdr:col>
                    <xdr:colOff>19050</xdr:colOff>
                    <xdr:row>16</xdr:row>
                    <xdr:rowOff>200025</xdr:rowOff>
                  </from>
                  <to>
                    <xdr:col>5</xdr:col>
                    <xdr:colOff>609600</xdr:colOff>
                    <xdr:row>16</xdr:row>
                    <xdr:rowOff>419100</xdr:rowOff>
                  </to>
                </anchor>
              </controlPr>
            </control>
          </mc:Choice>
        </mc:AlternateContent>
        <mc:AlternateContent xmlns:mc="http://schemas.openxmlformats.org/markup-compatibility/2006">
          <mc:Choice Requires="x14">
            <control shapeId="21515" r:id="rId14" name="Option Button 11">
              <controlPr defaultSize="0" autoFill="0" autoLine="0" autoPict="0">
                <anchor moveWithCells="1" sizeWithCells="1">
                  <from>
                    <xdr:col>1</xdr:col>
                    <xdr:colOff>504825</xdr:colOff>
                    <xdr:row>16</xdr:row>
                    <xdr:rowOff>200025</xdr:rowOff>
                  </from>
                  <to>
                    <xdr:col>1</xdr:col>
                    <xdr:colOff>904875</xdr:colOff>
                    <xdr:row>16</xdr:row>
                    <xdr:rowOff>419100</xdr:rowOff>
                  </to>
                </anchor>
              </controlPr>
            </control>
          </mc:Choice>
        </mc:AlternateContent>
        <mc:AlternateContent xmlns:mc="http://schemas.openxmlformats.org/markup-compatibility/2006">
          <mc:Choice Requires="x14">
            <control shapeId="21516" r:id="rId15" name="Option Button 12">
              <controlPr defaultSize="0" autoFill="0" autoLine="0" autoPict="0">
                <anchor moveWithCells="1" sizeWithCells="1">
                  <from>
                    <xdr:col>1</xdr:col>
                    <xdr:colOff>57150</xdr:colOff>
                    <xdr:row>16</xdr:row>
                    <xdr:rowOff>200025</xdr:rowOff>
                  </from>
                  <to>
                    <xdr:col>1</xdr:col>
                    <xdr:colOff>466725</xdr:colOff>
                    <xdr:row>16</xdr:row>
                    <xdr:rowOff>419100</xdr:rowOff>
                  </to>
                </anchor>
              </controlPr>
            </control>
          </mc:Choice>
        </mc:AlternateContent>
        <mc:AlternateContent xmlns:mc="http://schemas.openxmlformats.org/markup-compatibility/2006">
          <mc:Choice Requires="x14">
            <control shapeId="21517" r:id="rId16" name="Group Box 13">
              <controlPr defaultSize="0" autoFill="0" autoPict="0">
                <anchor moveWithCells="1" sizeWithCells="1">
                  <from>
                    <xdr:col>1</xdr:col>
                    <xdr:colOff>0</xdr:colOff>
                    <xdr:row>17</xdr:row>
                    <xdr:rowOff>0</xdr:rowOff>
                  </from>
                  <to>
                    <xdr:col>5</xdr:col>
                    <xdr:colOff>800100</xdr:colOff>
                    <xdr:row>18</xdr:row>
                    <xdr:rowOff>0</xdr:rowOff>
                  </to>
                </anchor>
              </controlPr>
            </control>
          </mc:Choice>
        </mc:AlternateContent>
        <mc:AlternateContent xmlns:mc="http://schemas.openxmlformats.org/markup-compatibility/2006">
          <mc:Choice Requires="x14">
            <control shapeId="21518" r:id="rId17" name="Option Button 14">
              <controlPr defaultSize="0" autoFill="0" autoLine="0" autoPict="0">
                <anchor moveWithCells="1" sizeWithCells="1">
                  <from>
                    <xdr:col>5</xdr:col>
                    <xdr:colOff>19050</xdr:colOff>
                    <xdr:row>17</xdr:row>
                    <xdr:rowOff>200025</xdr:rowOff>
                  </from>
                  <to>
                    <xdr:col>5</xdr:col>
                    <xdr:colOff>609600</xdr:colOff>
                    <xdr:row>17</xdr:row>
                    <xdr:rowOff>419100</xdr:rowOff>
                  </to>
                </anchor>
              </controlPr>
            </control>
          </mc:Choice>
        </mc:AlternateContent>
        <mc:AlternateContent xmlns:mc="http://schemas.openxmlformats.org/markup-compatibility/2006">
          <mc:Choice Requires="x14">
            <control shapeId="21519" r:id="rId18" name="Option Button 15">
              <controlPr defaultSize="0" autoFill="0" autoLine="0" autoPict="0">
                <anchor moveWithCells="1" sizeWithCells="1">
                  <from>
                    <xdr:col>1</xdr:col>
                    <xdr:colOff>504825</xdr:colOff>
                    <xdr:row>17</xdr:row>
                    <xdr:rowOff>200025</xdr:rowOff>
                  </from>
                  <to>
                    <xdr:col>1</xdr:col>
                    <xdr:colOff>904875</xdr:colOff>
                    <xdr:row>17</xdr:row>
                    <xdr:rowOff>419100</xdr:rowOff>
                  </to>
                </anchor>
              </controlPr>
            </control>
          </mc:Choice>
        </mc:AlternateContent>
        <mc:AlternateContent xmlns:mc="http://schemas.openxmlformats.org/markup-compatibility/2006">
          <mc:Choice Requires="x14">
            <control shapeId="21520" r:id="rId19" name="Option Button 16">
              <controlPr defaultSize="0" autoFill="0" autoLine="0" autoPict="0">
                <anchor moveWithCells="1" sizeWithCells="1">
                  <from>
                    <xdr:col>1</xdr:col>
                    <xdr:colOff>57150</xdr:colOff>
                    <xdr:row>17</xdr:row>
                    <xdr:rowOff>200025</xdr:rowOff>
                  </from>
                  <to>
                    <xdr:col>1</xdr:col>
                    <xdr:colOff>466725</xdr:colOff>
                    <xdr:row>17</xdr:row>
                    <xdr:rowOff>419100</xdr:rowOff>
                  </to>
                </anchor>
              </controlPr>
            </control>
          </mc:Choice>
        </mc:AlternateContent>
        <mc:AlternateContent xmlns:mc="http://schemas.openxmlformats.org/markup-compatibility/2006">
          <mc:Choice Requires="x14">
            <control shapeId="21521" r:id="rId20" name="Group Box 17">
              <controlPr defaultSize="0" autoFill="0" autoPict="0">
                <anchor moveWithCells="1" sizeWithCells="1">
                  <from>
                    <xdr:col>1</xdr:col>
                    <xdr:colOff>0</xdr:colOff>
                    <xdr:row>21</xdr:row>
                    <xdr:rowOff>0</xdr:rowOff>
                  </from>
                  <to>
                    <xdr:col>5</xdr:col>
                    <xdr:colOff>800100</xdr:colOff>
                    <xdr:row>22</xdr:row>
                    <xdr:rowOff>0</xdr:rowOff>
                  </to>
                </anchor>
              </controlPr>
            </control>
          </mc:Choice>
        </mc:AlternateContent>
        <mc:AlternateContent xmlns:mc="http://schemas.openxmlformats.org/markup-compatibility/2006">
          <mc:Choice Requires="x14">
            <control shapeId="21522" r:id="rId21" name="Option Button 18">
              <controlPr defaultSize="0" autoFill="0" autoLine="0" autoPict="0">
                <anchor moveWithCells="1" sizeWithCells="1">
                  <from>
                    <xdr:col>5</xdr:col>
                    <xdr:colOff>19050</xdr:colOff>
                    <xdr:row>21</xdr:row>
                    <xdr:rowOff>200025</xdr:rowOff>
                  </from>
                  <to>
                    <xdr:col>5</xdr:col>
                    <xdr:colOff>609600</xdr:colOff>
                    <xdr:row>21</xdr:row>
                    <xdr:rowOff>419100</xdr:rowOff>
                  </to>
                </anchor>
              </controlPr>
            </control>
          </mc:Choice>
        </mc:AlternateContent>
        <mc:AlternateContent xmlns:mc="http://schemas.openxmlformats.org/markup-compatibility/2006">
          <mc:Choice Requires="x14">
            <control shapeId="21523" r:id="rId22" name="Option Button 19">
              <controlPr defaultSize="0" autoFill="0" autoLine="0" autoPict="0">
                <anchor moveWithCells="1" sizeWithCells="1">
                  <from>
                    <xdr:col>1</xdr:col>
                    <xdr:colOff>504825</xdr:colOff>
                    <xdr:row>21</xdr:row>
                    <xdr:rowOff>200025</xdr:rowOff>
                  </from>
                  <to>
                    <xdr:col>1</xdr:col>
                    <xdr:colOff>904875</xdr:colOff>
                    <xdr:row>21</xdr:row>
                    <xdr:rowOff>419100</xdr:rowOff>
                  </to>
                </anchor>
              </controlPr>
            </control>
          </mc:Choice>
        </mc:AlternateContent>
        <mc:AlternateContent xmlns:mc="http://schemas.openxmlformats.org/markup-compatibility/2006">
          <mc:Choice Requires="x14">
            <control shapeId="21524" r:id="rId23" name="Option Button 20">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21525" r:id="rId24" name="Group Box 21">
              <controlPr defaultSize="0" autoFill="0" autoPict="0">
                <anchor moveWithCells="1" sizeWithCells="1">
                  <from>
                    <xdr:col>1</xdr:col>
                    <xdr:colOff>0</xdr:colOff>
                    <xdr:row>22</xdr:row>
                    <xdr:rowOff>0</xdr:rowOff>
                  </from>
                  <to>
                    <xdr:col>5</xdr:col>
                    <xdr:colOff>800100</xdr:colOff>
                    <xdr:row>23</xdr:row>
                    <xdr:rowOff>0</xdr:rowOff>
                  </to>
                </anchor>
              </controlPr>
            </control>
          </mc:Choice>
        </mc:AlternateContent>
        <mc:AlternateContent xmlns:mc="http://schemas.openxmlformats.org/markup-compatibility/2006">
          <mc:Choice Requires="x14">
            <control shapeId="21526" r:id="rId25" name="Option Button 22">
              <controlPr defaultSize="0" autoFill="0" autoLine="0" autoPict="0">
                <anchor moveWithCells="1" sizeWithCells="1">
                  <from>
                    <xdr:col>5</xdr:col>
                    <xdr:colOff>19050</xdr:colOff>
                    <xdr:row>22</xdr:row>
                    <xdr:rowOff>200025</xdr:rowOff>
                  </from>
                  <to>
                    <xdr:col>5</xdr:col>
                    <xdr:colOff>609600</xdr:colOff>
                    <xdr:row>22</xdr:row>
                    <xdr:rowOff>419100</xdr:rowOff>
                  </to>
                </anchor>
              </controlPr>
            </control>
          </mc:Choice>
        </mc:AlternateContent>
        <mc:AlternateContent xmlns:mc="http://schemas.openxmlformats.org/markup-compatibility/2006">
          <mc:Choice Requires="x14">
            <control shapeId="21527" r:id="rId26" name="Option Button 23">
              <controlPr defaultSize="0" autoFill="0" autoLine="0" autoPict="0">
                <anchor moveWithCells="1" sizeWithCells="1">
                  <from>
                    <xdr:col>1</xdr:col>
                    <xdr:colOff>504825</xdr:colOff>
                    <xdr:row>22</xdr:row>
                    <xdr:rowOff>200025</xdr:rowOff>
                  </from>
                  <to>
                    <xdr:col>1</xdr:col>
                    <xdr:colOff>904875</xdr:colOff>
                    <xdr:row>22</xdr:row>
                    <xdr:rowOff>419100</xdr:rowOff>
                  </to>
                </anchor>
              </controlPr>
            </control>
          </mc:Choice>
        </mc:AlternateContent>
        <mc:AlternateContent xmlns:mc="http://schemas.openxmlformats.org/markup-compatibility/2006">
          <mc:Choice Requires="x14">
            <control shapeId="21528" r:id="rId27" name="Option Button 24">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mc:AlternateContent xmlns:mc="http://schemas.openxmlformats.org/markup-compatibility/2006">
          <mc:Choice Requires="x14">
            <control shapeId="21529" r:id="rId28" name="Group Box 25">
              <controlPr defaultSize="0" autoFill="0" autoPict="0">
                <anchor moveWithCells="1" sizeWithCells="1">
                  <from>
                    <xdr:col>1</xdr:col>
                    <xdr:colOff>0</xdr:colOff>
                    <xdr:row>23</xdr:row>
                    <xdr:rowOff>0</xdr:rowOff>
                  </from>
                  <to>
                    <xdr:col>5</xdr:col>
                    <xdr:colOff>800100</xdr:colOff>
                    <xdr:row>24</xdr:row>
                    <xdr:rowOff>0</xdr:rowOff>
                  </to>
                </anchor>
              </controlPr>
            </control>
          </mc:Choice>
        </mc:AlternateContent>
        <mc:AlternateContent xmlns:mc="http://schemas.openxmlformats.org/markup-compatibility/2006">
          <mc:Choice Requires="x14">
            <control shapeId="21530" r:id="rId29" name="Option Button 26">
              <controlPr defaultSize="0" autoFill="0" autoLine="0" autoPict="0">
                <anchor moveWithCells="1" sizeWithCells="1">
                  <from>
                    <xdr:col>5</xdr:col>
                    <xdr:colOff>19050</xdr:colOff>
                    <xdr:row>23</xdr:row>
                    <xdr:rowOff>200025</xdr:rowOff>
                  </from>
                  <to>
                    <xdr:col>5</xdr:col>
                    <xdr:colOff>609600</xdr:colOff>
                    <xdr:row>23</xdr:row>
                    <xdr:rowOff>419100</xdr:rowOff>
                  </to>
                </anchor>
              </controlPr>
            </control>
          </mc:Choice>
        </mc:AlternateContent>
        <mc:AlternateContent xmlns:mc="http://schemas.openxmlformats.org/markup-compatibility/2006">
          <mc:Choice Requires="x14">
            <control shapeId="21531" r:id="rId30" name="Option Button 27">
              <controlPr defaultSize="0" autoFill="0" autoLine="0" autoPict="0">
                <anchor moveWithCells="1" sizeWithCells="1">
                  <from>
                    <xdr:col>1</xdr:col>
                    <xdr:colOff>504825</xdr:colOff>
                    <xdr:row>23</xdr:row>
                    <xdr:rowOff>200025</xdr:rowOff>
                  </from>
                  <to>
                    <xdr:col>1</xdr:col>
                    <xdr:colOff>904875</xdr:colOff>
                    <xdr:row>23</xdr:row>
                    <xdr:rowOff>419100</xdr:rowOff>
                  </to>
                </anchor>
              </controlPr>
            </control>
          </mc:Choice>
        </mc:AlternateContent>
        <mc:AlternateContent xmlns:mc="http://schemas.openxmlformats.org/markup-compatibility/2006">
          <mc:Choice Requires="x14">
            <control shapeId="21532" r:id="rId31" name="Option Button 28">
              <controlPr defaultSize="0" autoFill="0" autoLine="0" autoPict="0">
                <anchor moveWithCells="1" sizeWithCells="1">
                  <from>
                    <xdr:col>1</xdr:col>
                    <xdr:colOff>57150</xdr:colOff>
                    <xdr:row>23</xdr:row>
                    <xdr:rowOff>200025</xdr:rowOff>
                  </from>
                  <to>
                    <xdr:col>1</xdr:col>
                    <xdr:colOff>466725</xdr:colOff>
                    <xdr:row>23</xdr:row>
                    <xdr:rowOff>419100</xdr:rowOff>
                  </to>
                </anchor>
              </controlPr>
            </control>
          </mc:Choice>
        </mc:AlternateContent>
        <mc:AlternateContent xmlns:mc="http://schemas.openxmlformats.org/markup-compatibility/2006">
          <mc:Choice Requires="x14">
            <control shapeId="21533" r:id="rId32" name="Group Box 29">
              <controlPr defaultSize="0" autoFill="0" autoPict="0">
                <anchor moveWithCells="1" sizeWithCells="1">
                  <from>
                    <xdr:col>1</xdr:col>
                    <xdr:colOff>0</xdr:colOff>
                    <xdr:row>38</xdr:row>
                    <xdr:rowOff>0</xdr:rowOff>
                  </from>
                  <to>
                    <xdr:col>5</xdr:col>
                    <xdr:colOff>800100</xdr:colOff>
                    <xdr:row>39</xdr:row>
                    <xdr:rowOff>0</xdr:rowOff>
                  </to>
                </anchor>
              </controlPr>
            </control>
          </mc:Choice>
        </mc:AlternateContent>
        <mc:AlternateContent xmlns:mc="http://schemas.openxmlformats.org/markup-compatibility/2006">
          <mc:Choice Requires="x14">
            <control shapeId="21534" r:id="rId33" name="Option Button 30">
              <controlPr defaultSize="0" autoFill="0" autoLine="0" autoPict="0">
                <anchor moveWithCells="1" sizeWithCells="1">
                  <from>
                    <xdr:col>5</xdr:col>
                    <xdr:colOff>19050</xdr:colOff>
                    <xdr:row>38</xdr:row>
                    <xdr:rowOff>200025</xdr:rowOff>
                  </from>
                  <to>
                    <xdr:col>5</xdr:col>
                    <xdr:colOff>609600</xdr:colOff>
                    <xdr:row>38</xdr:row>
                    <xdr:rowOff>419100</xdr:rowOff>
                  </to>
                </anchor>
              </controlPr>
            </control>
          </mc:Choice>
        </mc:AlternateContent>
        <mc:AlternateContent xmlns:mc="http://schemas.openxmlformats.org/markup-compatibility/2006">
          <mc:Choice Requires="x14">
            <control shapeId="21535" r:id="rId34" name="Option Button 31">
              <controlPr defaultSize="0" autoFill="0" autoLine="0" autoPict="0">
                <anchor moveWithCells="1" sizeWithCells="1">
                  <from>
                    <xdr:col>1</xdr:col>
                    <xdr:colOff>504825</xdr:colOff>
                    <xdr:row>38</xdr:row>
                    <xdr:rowOff>200025</xdr:rowOff>
                  </from>
                  <to>
                    <xdr:col>1</xdr:col>
                    <xdr:colOff>904875</xdr:colOff>
                    <xdr:row>38</xdr:row>
                    <xdr:rowOff>419100</xdr:rowOff>
                  </to>
                </anchor>
              </controlPr>
            </control>
          </mc:Choice>
        </mc:AlternateContent>
        <mc:AlternateContent xmlns:mc="http://schemas.openxmlformats.org/markup-compatibility/2006">
          <mc:Choice Requires="x14">
            <control shapeId="21536" r:id="rId35" name="Option Button 32">
              <controlPr defaultSize="0" autoFill="0" autoLine="0" autoPict="0">
                <anchor moveWithCells="1" sizeWithCells="1">
                  <from>
                    <xdr:col>1</xdr:col>
                    <xdr:colOff>57150</xdr:colOff>
                    <xdr:row>38</xdr:row>
                    <xdr:rowOff>200025</xdr:rowOff>
                  </from>
                  <to>
                    <xdr:col>1</xdr:col>
                    <xdr:colOff>466725</xdr:colOff>
                    <xdr:row>38</xdr:row>
                    <xdr:rowOff>419100</xdr:rowOff>
                  </to>
                </anchor>
              </controlPr>
            </control>
          </mc:Choice>
        </mc:AlternateContent>
        <mc:AlternateContent xmlns:mc="http://schemas.openxmlformats.org/markup-compatibility/2006">
          <mc:Choice Requires="x14">
            <control shapeId="21537" r:id="rId36" name="Group Box 33">
              <controlPr defaultSize="0" autoFill="0" autoPict="0">
                <anchor moveWithCells="1" sizeWithCells="1">
                  <from>
                    <xdr:col>1</xdr:col>
                    <xdr:colOff>0</xdr:colOff>
                    <xdr:row>39</xdr:row>
                    <xdr:rowOff>0</xdr:rowOff>
                  </from>
                  <to>
                    <xdr:col>5</xdr:col>
                    <xdr:colOff>800100</xdr:colOff>
                    <xdr:row>40</xdr:row>
                    <xdr:rowOff>0</xdr:rowOff>
                  </to>
                </anchor>
              </controlPr>
            </control>
          </mc:Choice>
        </mc:AlternateContent>
        <mc:AlternateContent xmlns:mc="http://schemas.openxmlformats.org/markup-compatibility/2006">
          <mc:Choice Requires="x14">
            <control shapeId="21538" r:id="rId37" name="Option Button 34">
              <controlPr defaultSize="0" autoFill="0" autoLine="0" autoPict="0">
                <anchor moveWithCells="1" sizeWithCells="1">
                  <from>
                    <xdr:col>5</xdr:col>
                    <xdr:colOff>19050</xdr:colOff>
                    <xdr:row>39</xdr:row>
                    <xdr:rowOff>200025</xdr:rowOff>
                  </from>
                  <to>
                    <xdr:col>5</xdr:col>
                    <xdr:colOff>609600</xdr:colOff>
                    <xdr:row>39</xdr:row>
                    <xdr:rowOff>419100</xdr:rowOff>
                  </to>
                </anchor>
              </controlPr>
            </control>
          </mc:Choice>
        </mc:AlternateContent>
        <mc:AlternateContent xmlns:mc="http://schemas.openxmlformats.org/markup-compatibility/2006">
          <mc:Choice Requires="x14">
            <control shapeId="21539" r:id="rId38" name="Option Button 35">
              <controlPr defaultSize="0" autoFill="0" autoLine="0" autoPict="0">
                <anchor moveWithCells="1" sizeWithCells="1">
                  <from>
                    <xdr:col>1</xdr:col>
                    <xdr:colOff>504825</xdr:colOff>
                    <xdr:row>39</xdr:row>
                    <xdr:rowOff>200025</xdr:rowOff>
                  </from>
                  <to>
                    <xdr:col>1</xdr:col>
                    <xdr:colOff>904875</xdr:colOff>
                    <xdr:row>39</xdr:row>
                    <xdr:rowOff>419100</xdr:rowOff>
                  </to>
                </anchor>
              </controlPr>
            </control>
          </mc:Choice>
        </mc:AlternateContent>
        <mc:AlternateContent xmlns:mc="http://schemas.openxmlformats.org/markup-compatibility/2006">
          <mc:Choice Requires="x14">
            <control shapeId="21540" r:id="rId39" name="Option Button 36">
              <controlPr defaultSize="0" autoFill="0" autoLine="0" autoPict="0">
                <anchor moveWithCells="1" sizeWithCells="1">
                  <from>
                    <xdr:col>1</xdr:col>
                    <xdr:colOff>57150</xdr:colOff>
                    <xdr:row>39</xdr:row>
                    <xdr:rowOff>200025</xdr:rowOff>
                  </from>
                  <to>
                    <xdr:col>1</xdr:col>
                    <xdr:colOff>466725</xdr:colOff>
                    <xdr:row>39</xdr:row>
                    <xdr:rowOff>419100</xdr:rowOff>
                  </to>
                </anchor>
              </controlPr>
            </control>
          </mc:Choice>
        </mc:AlternateContent>
        <mc:AlternateContent xmlns:mc="http://schemas.openxmlformats.org/markup-compatibility/2006">
          <mc:Choice Requires="x14">
            <control shapeId="21541" r:id="rId40" name="Group Box 37">
              <controlPr defaultSize="0" autoFill="0" autoPict="0">
                <anchor moveWithCells="1" sizeWithCells="1">
                  <from>
                    <xdr:col>1</xdr:col>
                    <xdr:colOff>0</xdr:colOff>
                    <xdr:row>40</xdr:row>
                    <xdr:rowOff>0</xdr:rowOff>
                  </from>
                  <to>
                    <xdr:col>5</xdr:col>
                    <xdr:colOff>800100</xdr:colOff>
                    <xdr:row>41</xdr:row>
                    <xdr:rowOff>0</xdr:rowOff>
                  </to>
                </anchor>
              </controlPr>
            </control>
          </mc:Choice>
        </mc:AlternateContent>
        <mc:AlternateContent xmlns:mc="http://schemas.openxmlformats.org/markup-compatibility/2006">
          <mc:Choice Requires="x14">
            <control shapeId="21542" r:id="rId41" name="Option Button 38">
              <controlPr defaultSize="0" autoFill="0" autoLine="0" autoPict="0">
                <anchor moveWithCells="1" sizeWithCells="1">
                  <from>
                    <xdr:col>5</xdr:col>
                    <xdr:colOff>19050</xdr:colOff>
                    <xdr:row>40</xdr:row>
                    <xdr:rowOff>200025</xdr:rowOff>
                  </from>
                  <to>
                    <xdr:col>5</xdr:col>
                    <xdr:colOff>609600</xdr:colOff>
                    <xdr:row>40</xdr:row>
                    <xdr:rowOff>419100</xdr:rowOff>
                  </to>
                </anchor>
              </controlPr>
            </control>
          </mc:Choice>
        </mc:AlternateContent>
        <mc:AlternateContent xmlns:mc="http://schemas.openxmlformats.org/markup-compatibility/2006">
          <mc:Choice Requires="x14">
            <control shapeId="21543" r:id="rId42" name="Option Button 39">
              <controlPr defaultSize="0" autoFill="0" autoLine="0" autoPict="0">
                <anchor moveWithCells="1" sizeWithCells="1">
                  <from>
                    <xdr:col>1</xdr:col>
                    <xdr:colOff>504825</xdr:colOff>
                    <xdr:row>40</xdr:row>
                    <xdr:rowOff>200025</xdr:rowOff>
                  </from>
                  <to>
                    <xdr:col>1</xdr:col>
                    <xdr:colOff>904875</xdr:colOff>
                    <xdr:row>40</xdr:row>
                    <xdr:rowOff>419100</xdr:rowOff>
                  </to>
                </anchor>
              </controlPr>
            </control>
          </mc:Choice>
        </mc:AlternateContent>
        <mc:AlternateContent xmlns:mc="http://schemas.openxmlformats.org/markup-compatibility/2006">
          <mc:Choice Requires="x14">
            <control shapeId="21544" r:id="rId43" name="Option Button 40">
              <controlPr defaultSize="0" autoFill="0" autoLine="0" autoPict="0">
                <anchor moveWithCells="1" sizeWithCells="1">
                  <from>
                    <xdr:col>1</xdr:col>
                    <xdr:colOff>57150</xdr:colOff>
                    <xdr:row>40</xdr:row>
                    <xdr:rowOff>200025</xdr:rowOff>
                  </from>
                  <to>
                    <xdr:col>1</xdr:col>
                    <xdr:colOff>466725</xdr:colOff>
                    <xdr:row>40</xdr:row>
                    <xdr:rowOff>419100</xdr:rowOff>
                  </to>
                </anchor>
              </controlPr>
            </control>
          </mc:Choice>
        </mc:AlternateContent>
        <mc:AlternateContent xmlns:mc="http://schemas.openxmlformats.org/markup-compatibility/2006">
          <mc:Choice Requires="x14">
            <control shapeId="21545" r:id="rId44" name="Group Box 41">
              <controlPr defaultSize="0" autoFill="0" autoPict="0">
                <anchor moveWithCells="1" sizeWithCells="1">
                  <from>
                    <xdr:col>1</xdr:col>
                    <xdr:colOff>0</xdr:colOff>
                    <xdr:row>41</xdr:row>
                    <xdr:rowOff>0</xdr:rowOff>
                  </from>
                  <to>
                    <xdr:col>5</xdr:col>
                    <xdr:colOff>800100</xdr:colOff>
                    <xdr:row>42</xdr:row>
                    <xdr:rowOff>0</xdr:rowOff>
                  </to>
                </anchor>
              </controlPr>
            </control>
          </mc:Choice>
        </mc:AlternateContent>
        <mc:AlternateContent xmlns:mc="http://schemas.openxmlformats.org/markup-compatibility/2006">
          <mc:Choice Requires="x14">
            <control shapeId="21546" r:id="rId45" name="Option Button 42">
              <controlPr defaultSize="0" autoFill="0" autoLine="0" autoPict="0">
                <anchor moveWithCells="1" sizeWithCells="1">
                  <from>
                    <xdr:col>5</xdr:col>
                    <xdr:colOff>19050</xdr:colOff>
                    <xdr:row>41</xdr:row>
                    <xdr:rowOff>200025</xdr:rowOff>
                  </from>
                  <to>
                    <xdr:col>5</xdr:col>
                    <xdr:colOff>609600</xdr:colOff>
                    <xdr:row>41</xdr:row>
                    <xdr:rowOff>419100</xdr:rowOff>
                  </to>
                </anchor>
              </controlPr>
            </control>
          </mc:Choice>
        </mc:AlternateContent>
        <mc:AlternateContent xmlns:mc="http://schemas.openxmlformats.org/markup-compatibility/2006">
          <mc:Choice Requires="x14">
            <control shapeId="21547" r:id="rId46" name="Option Button 43">
              <controlPr defaultSize="0" autoFill="0" autoLine="0" autoPict="0">
                <anchor moveWithCells="1" sizeWithCells="1">
                  <from>
                    <xdr:col>1</xdr:col>
                    <xdr:colOff>504825</xdr:colOff>
                    <xdr:row>41</xdr:row>
                    <xdr:rowOff>200025</xdr:rowOff>
                  </from>
                  <to>
                    <xdr:col>1</xdr:col>
                    <xdr:colOff>904875</xdr:colOff>
                    <xdr:row>41</xdr:row>
                    <xdr:rowOff>419100</xdr:rowOff>
                  </to>
                </anchor>
              </controlPr>
            </control>
          </mc:Choice>
        </mc:AlternateContent>
        <mc:AlternateContent xmlns:mc="http://schemas.openxmlformats.org/markup-compatibility/2006">
          <mc:Choice Requires="x14">
            <control shapeId="21548" r:id="rId47" name="Option Button 44">
              <controlPr defaultSize="0" autoFill="0" autoLine="0" autoPict="0">
                <anchor moveWithCells="1" sizeWithCells="1">
                  <from>
                    <xdr:col>1</xdr:col>
                    <xdr:colOff>57150</xdr:colOff>
                    <xdr:row>41</xdr:row>
                    <xdr:rowOff>200025</xdr:rowOff>
                  </from>
                  <to>
                    <xdr:col>1</xdr:col>
                    <xdr:colOff>466725</xdr:colOff>
                    <xdr:row>41</xdr:row>
                    <xdr:rowOff>419100</xdr:rowOff>
                  </to>
                </anchor>
              </controlPr>
            </control>
          </mc:Choice>
        </mc:AlternateContent>
        <mc:AlternateContent xmlns:mc="http://schemas.openxmlformats.org/markup-compatibility/2006">
          <mc:Choice Requires="x14">
            <control shapeId="21549" r:id="rId48" name="Group Box 45">
              <controlPr defaultSize="0" autoFill="0" autoPict="0">
                <anchor moveWithCells="1" sizeWithCells="1">
                  <from>
                    <xdr:col>1</xdr:col>
                    <xdr:colOff>0</xdr:colOff>
                    <xdr:row>42</xdr:row>
                    <xdr:rowOff>0</xdr:rowOff>
                  </from>
                  <to>
                    <xdr:col>5</xdr:col>
                    <xdr:colOff>800100</xdr:colOff>
                    <xdr:row>43</xdr:row>
                    <xdr:rowOff>0</xdr:rowOff>
                  </to>
                </anchor>
              </controlPr>
            </control>
          </mc:Choice>
        </mc:AlternateContent>
        <mc:AlternateContent xmlns:mc="http://schemas.openxmlformats.org/markup-compatibility/2006">
          <mc:Choice Requires="x14">
            <control shapeId="21550" r:id="rId49" name="Option Button 46">
              <controlPr defaultSize="0" autoFill="0" autoLine="0" autoPict="0">
                <anchor moveWithCells="1" sizeWithCells="1">
                  <from>
                    <xdr:col>5</xdr:col>
                    <xdr:colOff>19050</xdr:colOff>
                    <xdr:row>42</xdr:row>
                    <xdr:rowOff>200025</xdr:rowOff>
                  </from>
                  <to>
                    <xdr:col>5</xdr:col>
                    <xdr:colOff>609600</xdr:colOff>
                    <xdr:row>42</xdr:row>
                    <xdr:rowOff>419100</xdr:rowOff>
                  </to>
                </anchor>
              </controlPr>
            </control>
          </mc:Choice>
        </mc:AlternateContent>
        <mc:AlternateContent xmlns:mc="http://schemas.openxmlformats.org/markup-compatibility/2006">
          <mc:Choice Requires="x14">
            <control shapeId="21551" r:id="rId50" name="Option Button 47">
              <controlPr defaultSize="0" autoFill="0" autoLine="0" autoPict="0">
                <anchor moveWithCells="1" sizeWithCells="1">
                  <from>
                    <xdr:col>1</xdr:col>
                    <xdr:colOff>504825</xdr:colOff>
                    <xdr:row>42</xdr:row>
                    <xdr:rowOff>200025</xdr:rowOff>
                  </from>
                  <to>
                    <xdr:col>1</xdr:col>
                    <xdr:colOff>904875</xdr:colOff>
                    <xdr:row>42</xdr:row>
                    <xdr:rowOff>419100</xdr:rowOff>
                  </to>
                </anchor>
              </controlPr>
            </control>
          </mc:Choice>
        </mc:AlternateContent>
        <mc:AlternateContent xmlns:mc="http://schemas.openxmlformats.org/markup-compatibility/2006">
          <mc:Choice Requires="x14">
            <control shapeId="21552" r:id="rId51" name="Option Button 48">
              <controlPr defaultSize="0" autoFill="0" autoLine="0" autoPict="0">
                <anchor moveWithCells="1" sizeWithCells="1">
                  <from>
                    <xdr:col>1</xdr:col>
                    <xdr:colOff>57150</xdr:colOff>
                    <xdr:row>42</xdr:row>
                    <xdr:rowOff>200025</xdr:rowOff>
                  </from>
                  <to>
                    <xdr:col>1</xdr:col>
                    <xdr:colOff>466725</xdr:colOff>
                    <xdr:row>42</xdr:row>
                    <xdr:rowOff>419100</xdr:rowOff>
                  </to>
                </anchor>
              </controlPr>
            </control>
          </mc:Choice>
        </mc:AlternateContent>
        <mc:AlternateContent xmlns:mc="http://schemas.openxmlformats.org/markup-compatibility/2006">
          <mc:Choice Requires="x14">
            <control shapeId="21553" r:id="rId52" name="Group Box 49">
              <controlPr defaultSize="0" autoFill="0" autoPict="0">
                <anchor moveWithCells="1" sizeWithCells="1">
                  <from>
                    <xdr:col>1</xdr:col>
                    <xdr:colOff>0</xdr:colOff>
                    <xdr:row>43</xdr:row>
                    <xdr:rowOff>0</xdr:rowOff>
                  </from>
                  <to>
                    <xdr:col>5</xdr:col>
                    <xdr:colOff>800100</xdr:colOff>
                    <xdr:row>44</xdr:row>
                    <xdr:rowOff>0</xdr:rowOff>
                  </to>
                </anchor>
              </controlPr>
            </control>
          </mc:Choice>
        </mc:AlternateContent>
        <mc:AlternateContent xmlns:mc="http://schemas.openxmlformats.org/markup-compatibility/2006">
          <mc:Choice Requires="x14">
            <control shapeId="21554" r:id="rId53" name="Option Button 50">
              <controlPr defaultSize="0" autoFill="0" autoLine="0" autoPict="0">
                <anchor moveWithCells="1" sizeWithCells="1">
                  <from>
                    <xdr:col>5</xdr:col>
                    <xdr:colOff>19050</xdr:colOff>
                    <xdr:row>43</xdr:row>
                    <xdr:rowOff>200025</xdr:rowOff>
                  </from>
                  <to>
                    <xdr:col>5</xdr:col>
                    <xdr:colOff>609600</xdr:colOff>
                    <xdr:row>43</xdr:row>
                    <xdr:rowOff>419100</xdr:rowOff>
                  </to>
                </anchor>
              </controlPr>
            </control>
          </mc:Choice>
        </mc:AlternateContent>
        <mc:AlternateContent xmlns:mc="http://schemas.openxmlformats.org/markup-compatibility/2006">
          <mc:Choice Requires="x14">
            <control shapeId="21555" r:id="rId54" name="Option Button 51">
              <controlPr defaultSize="0" autoFill="0" autoLine="0" autoPict="0">
                <anchor moveWithCells="1" sizeWithCells="1">
                  <from>
                    <xdr:col>1</xdr:col>
                    <xdr:colOff>504825</xdr:colOff>
                    <xdr:row>43</xdr:row>
                    <xdr:rowOff>200025</xdr:rowOff>
                  </from>
                  <to>
                    <xdr:col>1</xdr:col>
                    <xdr:colOff>904875</xdr:colOff>
                    <xdr:row>43</xdr:row>
                    <xdr:rowOff>419100</xdr:rowOff>
                  </to>
                </anchor>
              </controlPr>
            </control>
          </mc:Choice>
        </mc:AlternateContent>
        <mc:AlternateContent xmlns:mc="http://schemas.openxmlformats.org/markup-compatibility/2006">
          <mc:Choice Requires="x14">
            <control shapeId="21556" r:id="rId55" name="Option Button 52">
              <controlPr defaultSize="0" autoFill="0" autoLine="0" autoPict="0">
                <anchor moveWithCells="1" sizeWithCells="1">
                  <from>
                    <xdr:col>1</xdr:col>
                    <xdr:colOff>57150</xdr:colOff>
                    <xdr:row>43</xdr:row>
                    <xdr:rowOff>200025</xdr:rowOff>
                  </from>
                  <to>
                    <xdr:col>1</xdr:col>
                    <xdr:colOff>466725</xdr:colOff>
                    <xdr:row>43</xdr:row>
                    <xdr:rowOff>419100</xdr:rowOff>
                  </to>
                </anchor>
              </controlPr>
            </control>
          </mc:Choice>
        </mc:AlternateContent>
        <mc:AlternateContent xmlns:mc="http://schemas.openxmlformats.org/markup-compatibility/2006">
          <mc:Choice Requires="x14">
            <control shapeId="21557"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1558"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1559"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1560"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1561" r:id="rId60" name="Group Box 57">
              <controlPr defaultSize="0" autoFill="0" autoPict="0">
                <anchor moveWithCells="1" sizeWithCells="1">
                  <from>
                    <xdr:col>1</xdr:col>
                    <xdr:colOff>0</xdr:colOff>
                    <xdr:row>50</xdr:row>
                    <xdr:rowOff>0</xdr:rowOff>
                  </from>
                  <to>
                    <xdr:col>5</xdr:col>
                    <xdr:colOff>800100</xdr:colOff>
                    <xdr:row>51</xdr:row>
                    <xdr:rowOff>0</xdr:rowOff>
                  </to>
                </anchor>
              </controlPr>
            </control>
          </mc:Choice>
        </mc:AlternateContent>
        <mc:AlternateContent xmlns:mc="http://schemas.openxmlformats.org/markup-compatibility/2006">
          <mc:Choice Requires="x14">
            <control shapeId="21562" r:id="rId61" name="Option Button 58">
              <controlPr defaultSize="0" autoFill="0" autoLine="0" autoPict="0">
                <anchor moveWithCells="1" sizeWithCells="1">
                  <from>
                    <xdr:col>5</xdr:col>
                    <xdr:colOff>19050</xdr:colOff>
                    <xdr:row>50</xdr:row>
                    <xdr:rowOff>200025</xdr:rowOff>
                  </from>
                  <to>
                    <xdr:col>5</xdr:col>
                    <xdr:colOff>609600</xdr:colOff>
                    <xdr:row>50</xdr:row>
                    <xdr:rowOff>419100</xdr:rowOff>
                  </to>
                </anchor>
              </controlPr>
            </control>
          </mc:Choice>
        </mc:AlternateContent>
        <mc:AlternateContent xmlns:mc="http://schemas.openxmlformats.org/markup-compatibility/2006">
          <mc:Choice Requires="x14">
            <control shapeId="21563" r:id="rId62" name="Option Button 59">
              <controlPr defaultSize="0" autoFill="0" autoLine="0" autoPict="0">
                <anchor moveWithCells="1" sizeWithCells="1">
                  <from>
                    <xdr:col>1</xdr:col>
                    <xdr:colOff>504825</xdr:colOff>
                    <xdr:row>50</xdr:row>
                    <xdr:rowOff>200025</xdr:rowOff>
                  </from>
                  <to>
                    <xdr:col>1</xdr:col>
                    <xdr:colOff>904875</xdr:colOff>
                    <xdr:row>50</xdr:row>
                    <xdr:rowOff>419100</xdr:rowOff>
                  </to>
                </anchor>
              </controlPr>
            </control>
          </mc:Choice>
        </mc:AlternateContent>
        <mc:AlternateContent xmlns:mc="http://schemas.openxmlformats.org/markup-compatibility/2006">
          <mc:Choice Requires="x14">
            <control shapeId="21564" r:id="rId63" name="Option Button 60">
              <controlPr defaultSize="0" autoFill="0" autoLine="0" autoPict="0">
                <anchor moveWithCells="1" sizeWithCells="1">
                  <from>
                    <xdr:col>1</xdr:col>
                    <xdr:colOff>57150</xdr:colOff>
                    <xdr:row>50</xdr:row>
                    <xdr:rowOff>200025</xdr:rowOff>
                  </from>
                  <to>
                    <xdr:col>1</xdr:col>
                    <xdr:colOff>466725</xdr:colOff>
                    <xdr:row>50</xdr:row>
                    <xdr:rowOff>419100</xdr:rowOff>
                  </to>
                </anchor>
              </controlPr>
            </control>
          </mc:Choice>
        </mc:AlternateContent>
        <mc:AlternateContent xmlns:mc="http://schemas.openxmlformats.org/markup-compatibility/2006">
          <mc:Choice Requires="x14">
            <control shapeId="21565" r:id="rId64" name="Group Box 61">
              <controlPr defaultSize="0" autoFill="0" autoPict="0">
                <anchor moveWithCells="1" sizeWithCells="1">
                  <from>
                    <xdr:col>1</xdr:col>
                    <xdr:colOff>0</xdr:colOff>
                    <xdr:row>51</xdr:row>
                    <xdr:rowOff>0</xdr:rowOff>
                  </from>
                  <to>
                    <xdr:col>5</xdr:col>
                    <xdr:colOff>800100</xdr:colOff>
                    <xdr:row>52</xdr:row>
                    <xdr:rowOff>0</xdr:rowOff>
                  </to>
                </anchor>
              </controlPr>
            </control>
          </mc:Choice>
        </mc:AlternateContent>
        <mc:AlternateContent xmlns:mc="http://schemas.openxmlformats.org/markup-compatibility/2006">
          <mc:Choice Requires="x14">
            <control shapeId="21566" r:id="rId65" name="Option Button 62">
              <controlPr defaultSize="0" autoFill="0" autoLine="0" autoPict="0">
                <anchor moveWithCells="1" sizeWithCells="1">
                  <from>
                    <xdr:col>5</xdr:col>
                    <xdr:colOff>19050</xdr:colOff>
                    <xdr:row>51</xdr:row>
                    <xdr:rowOff>200025</xdr:rowOff>
                  </from>
                  <to>
                    <xdr:col>5</xdr:col>
                    <xdr:colOff>609600</xdr:colOff>
                    <xdr:row>51</xdr:row>
                    <xdr:rowOff>419100</xdr:rowOff>
                  </to>
                </anchor>
              </controlPr>
            </control>
          </mc:Choice>
        </mc:AlternateContent>
        <mc:AlternateContent xmlns:mc="http://schemas.openxmlformats.org/markup-compatibility/2006">
          <mc:Choice Requires="x14">
            <control shapeId="21567" r:id="rId66" name="Option Button 63">
              <controlPr defaultSize="0" autoFill="0" autoLine="0" autoPict="0">
                <anchor moveWithCells="1" sizeWithCells="1">
                  <from>
                    <xdr:col>1</xdr:col>
                    <xdr:colOff>504825</xdr:colOff>
                    <xdr:row>51</xdr:row>
                    <xdr:rowOff>200025</xdr:rowOff>
                  </from>
                  <to>
                    <xdr:col>1</xdr:col>
                    <xdr:colOff>904875</xdr:colOff>
                    <xdr:row>51</xdr:row>
                    <xdr:rowOff>419100</xdr:rowOff>
                  </to>
                </anchor>
              </controlPr>
            </control>
          </mc:Choice>
        </mc:AlternateContent>
        <mc:AlternateContent xmlns:mc="http://schemas.openxmlformats.org/markup-compatibility/2006">
          <mc:Choice Requires="x14">
            <control shapeId="21568" r:id="rId67" name="Option Button 64">
              <controlPr defaultSize="0" autoFill="0" autoLine="0" autoPict="0">
                <anchor moveWithCells="1" sizeWithCells="1">
                  <from>
                    <xdr:col>1</xdr:col>
                    <xdr:colOff>57150</xdr:colOff>
                    <xdr:row>51</xdr:row>
                    <xdr:rowOff>200025</xdr:rowOff>
                  </from>
                  <to>
                    <xdr:col>1</xdr:col>
                    <xdr:colOff>466725</xdr:colOff>
                    <xdr:row>51</xdr:row>
                    <xdr:rowOff>419100</xdr:rowOff>
                  </to>
                </anchor>
              </controlPr>
            </control>
          </mc:Choice>
        </mc:AlternateContent>
        <mc:AlternateContent xmlns:mc="http://schemas.openxmlformats.org/markup-compatibility/2006">
          <mc:Choice Requires="x14">
            <control shapeId="21569"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1570"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1571"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1572"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1573"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1574"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1575"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1576"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1577" r:id="rId76" name="Group Box 73">
              <controlPr defaultSize="0" autoFill="0" autoPict="0">
                <anchor moveWithCells="1" sizeWithCells="1">
                  <from>
                    <xdr:col>1</xdr:col>
                    <xdr:colOff>0</xdr:colOff>
                    <xdr:row>71</xdr:row>
                    <xdr:rowOff>0</xdr:rowOff>
                  </from>
                  <to>
                    <xdr:col>5</xdr:col>
                    <xdr:colOff>800100</xdr:colOff>
                    <xdr:row>72</xdr:row>
                    <xdr:rowOff>0</xdr:rowOff>
                  </to>
                </anchor>
              </controlPr>
            </control>
          </mc:Choice>
        </mc:AlternateContent>
        <mc:AlternateContent xmlns:mc="http://schemas.openxmlformats.org/markup-compatibility/2006">
          <mc:Choice Requires="x14">
            <control shapeId="21578" r:id="rId77" name="Option Button 74">
              <controlPr defaultSize="0" autoFill="0" autoLine="0" autoPict="0">
                <anchor moveWithCells="1" sizeWithCells="1">
                  <from>
                    <xdr:col>5</xdr:col>
                    <xdr:colOff>19050</xdr:colOff>
                    <xdr:row>71</xdr:row>
                    <xdr:rowOff>200025</xdr:rowOff>
                  </from>
                  <to>
                    <xdr:col>5</xdr:col>
                    <xdr:colOff>609600</xdr:colOff>
                    <xdr:row>71</xdr:row>
                    <xdr:rowOff>419100</xdr:rowOff>
                  </to>
                </anchor>
              </controlPr>
            </control>
          </mc:Choice>
        </mc:AlternateContent>
        <mc:AlternateContent xmlns:mc="http://schemas.openxmlformats.org/markup-compatibility/2006">
          <mc:Choice Requires="x14">
            <control shapeId="21579" r:id="rId78" name="Option Button 75">
              <controlPr defaultSize="0" autoFill="0" autoLine="0" autoPict="0">
                <anchor moveWithCells="1" sizeWithCells="1">
                  <from>
                    <xdr:col>1</xdr:col>
                    <xdr:colOff>504825</xdr:colOff>
                    <xdr:row>71</xdr:row>
                    <xdr:rowOff>200025</xdr:rowOff>
                  </from>
                  <to>
                    <xdr:col>1</xdr:col>
                    <xdr:colOff>904875</xdr:colOff>
                    <xdr:row>71</xdr:row>
                    <xdr:rowOff>419100</xdr:rowOff>
                  </to>
                </anchor>
              </controlPr>
            </control>
          </mc:Choice>
        </mc:AlternateContent>
        <mc:AlternateContent xmlns:mc="http://schemas.openxmlformats.org/markup-compatibility/2006">
          <mc:Choice Requires="x14">
            <control shapeId="21580" r:id="rId79" name="Option Button 76">
              <controlPr defaultSize="0" autoFill="0" autoLine="0" autoPict="0">
                <anchor moveWithCells="1" sizeWithCells="1">
                  <from>
                    <xdr:col>1</xdr:col>
                    <xdr:colOff>57150</xdr:colOff>
                    <xdr:row>71</xdr:row>
                    <xdr:rowOff>200025</xdr:rowOff>
                  </from>
                  <to>
                    <xdr:col>1</xdr:col>
                    <xdr:colOff>466725</xdr:colOff>
                    <xdr:row>71</xdr:row>
                    <xdr:rowOff>419100</xdr:rowOff>
                  </to>
                </anchor>
              </controlPr>
            </control>
          </mc:Choice>
        </mc:AlternateContent>
        <mc:AlternateContent xmlns:mc="http://schemas.openxmlformats.org/markup-compatibility/2006">
          <mc:Choice Requires="x14">
            <control shapeId="21581" r:id="rId80" name="Group Box 77">
              <controlPr defaultSize="0" autoFill="0" autoPict="0">
                <anchor moveWithCells="1" sizeWithCells="1">
                  <from>
                    <xdr:col>1</xdr:col>
                    <xdr:colOff>0</xdr:colOff>
                    <xdr:row>72</xdr:row>
                    <xdr:rowOff>0</xdr:rowOff>
                  </from>
                  <to>
                    <xdr:col>5</xdr:col>
                    <xdr:colOff>800100</xdr:colOff>
                    <xdr:row>73</xdr:row>
                    <xdr:rowOff>0</xdr:rowOff>
                  </to>
                </anchor>
              </controlPr>
            </control>
          </mc:Choice>
        </mc:AlternateContent>
        <mc:AlternateContent xmlns:mc="http://schemas.openxmlformats.org/markup-compatibility/2006">
          <mc:Choice Requires="x14">
            <control shapeId="21582" r:id="rId81" name="Option Button 78">
              <controlPr defaultSize="0" autoFill="0" autoLine="0" autoPict="0">
                <anchor moveWithCells="1" sizeWithCells="1">
                  <from>
                    <xdr:col>5</xdr:col>
                    <xdr:colOff>19050</xdr:colOff>
                    <xdr:row>72</xdr:row>
                    <xdr:rowOff>200025</xdr:rowOff>
                  </from>
                  <to>
                    <xdr:col>5</xdr:col>
                    <xdr:colOff>609600</xdr:colOff>
                    <xdr:row>72</xdr:row>
                    <xdr:rowOff>419100</xdr:rowOff>
                  </to>
                </anchor>
              </controlPr>
            </control>
          </mc:Choice>
        </mc:AlternateContent>
        <mc:AlternateContent xmlns:mc="http://schemas.openxmlformats.org/markup-compatibility/2006">
          <mc:Choice Requires="x14">
            <control shapeId="21583" r:id="rId82" name="Option Button 79">
              <controlPr defaultSize="0" autoFill="0" autoLine="0" autoPict="0">
                <anchor moveWithCells="1" sizeWithCells="1">
                  <from>
                    <xdr:col>1</xdr:col>
                    <xdr:colOff>504825</xdr:colOff>
                    <xdr:row>72</xdr:row>
                    <xdr:rowOff>200025</xdr:rowOff>
                  </from>
                  <to>
                    <xdr:col>1</xdr:col>
                    <xdr:colOff>904875</xdr:colOff>
                    <xdr:row>72</xdr:row>
                    <xdr:rowOff>419100</xdr:rowOff>
                  </to>
                </anchor>
              </controlPr>
            </control>
          </mc:Choice>
        </mc:AlternateContent>
        <mc:AlternateContent xmlns:mc="http://schemas.openxmlformats.org/markup-compatibility/2006">
          <mc:Choice Requires="x14">
            <control shapeId="21584" r:id="rId83" name="Option Button 80">
              <controlPr defaultSize="0" autoFill="0" autoLine="0" autoPict="0">
                <anchor moveWithCells="1" sizeWithCells="1">
                  <from>
                    <xdr:col>1</xdr:col>
                    <xdr:colOff>57150</xdr:colOff>
                    <xdr:row>72</xdr:row>
                    <xdr:rowOff>200025</xdr:rowOff>
                  </from>
                  <to>
                    <xdr:col>1</xdr:col>
                    <xdr:colOff>466725</xdr:colOff>
                    <xdr:row>72</xdr:row>
                    <xdr:rowOff>419100</xdr:rowOff>
                  </to>
                </anchor>
              </controlPr>
            </control>
          </mc:Choice>
        </mc:AlternateContent>
        <mc:AlternateContent xmlns:mc="http://schemas.openxmlformats.org/markup-compatibility/2006">
          <mc:Choice Requires="x14">
            <control shapeId="21585" r:id="rId84" name="Group Box 81">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1586" r:id="rId85" name="Option Button 82">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1587" r:id="rId86" name="Option Button 83">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1588" r:id="rId87" name="Option Button 84">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1589" r:id="rId88" name="Group Box 85">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1590" r:id="rId89" name="Option Button 86">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1591" r:id="rId90" name="Option Button 87">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1592" r:id="rId91" name="Option Button 88">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1593" r:id="rId92" name="Group Box 89">
              <controlPr defaultSize="0" autoFill="0" autoPict="0">
                <anchor moveWithCells="1" sizeWithCells="1">
                  <from>
                    <xdr:col>1</xdr:col>
                    <xdr:colOff>0</xdr:colOff>
                    <xdr:row>83</xdr:row>
                    <xdr:rowOff>0</xdr:rowOff>
                  </from>
                  <to>
                    <xdr:col>5</xdr:col>
                    <xdr:colOff>800100</xdr:colOff>
                    <xdr:row>84</xdr:row>
                    <xdr:rowOff>0</xdr:rowOff>
                  </to>
                </anchor>
              </controlPr>
            </control>
          </mc:Choice>
        </mc:AlternateContent>
        <mc:AlternateContent xmlns:mc="http://schemas.openxmlformats.org/markup-compatibility/2006">
          <mc:Choice Requires="x14">
            <control shapeId="21594" r:id="rId93" name="Option Button 90">
              <controlPr defaultSize="0" autoFill="0" autoLine="0" autoPict="0">
                <anchor moveWithCells="1" sizeWithCells="1">
                  <from>
                    <xdr:col>5</xdr:col>
                    <xdr:colOff>19050</xdr:colOff>
                    <xdr:row>83</xdr:row>
                    <xdr:rowOff>200025</xdr:rowOff>
                  </from>
                  <to>
                    <xdr:col>5</xdr:col>
                    <xdr:colOff>609600</xdr:colOff>
                    <xdr:row>83</xdr:row>
                    <xdr:rowOff>419100</xdr:rowOff>
                  </to>
                </anchor>
              </controlPr>
            </control>
          </mc:Choice>
        </mc:AlternateContent>
        <mc:AlternateContent xmlns:mc="http://schemas.openxmlformats.org/markup-compatibility/2006">
          <mc:Choice Requires="x14">
            <control shapeId="21595" r:id="rId94" name="Option Button 91">
              <controlPr defaultSize="0" autoFill="0" autoLine="0" autoPict="0">
                <anchor moveWithCells="1" sizeWithCells="1">
                  <from>
                    <xdr:col>1</xdr:col>
                    <xdr:colOff>504825</xdr:colOff>
                    <xdr:row>83</xdr:row>
                    <xdr:rowOff>200025</xdr:rowOff>
                  </from>
                  <to>
                    <xdr:col>1</xdr:col>
                    <xdr:colOff>904875</xdr:colOff>
                    <xdr:row>83</xdr:row>
                    <xdr:rowOff>419100</xdr:rowOff>
                  </to>
                </anchor>
              </controlPr>
            </control>
          </mc:Choice>
        </mc:AlternateContent>
        <mc:AlternateContent xmlns:mc="http://schemas.openxmlformats.org/markup-compatibility/2006">
          <mc:Choice Requires="x14">
            <control shapeId="21596" r:id="rId95" name="Option Button 92">
              <controlPr defaultSize="0" autoFill="0" autoLine="0" autoPict="0">
                <anchor moveWithCells="1" sizeWithCells="1">
                  <from>
                    <xdr:col>1</xdr:col>
                    <xdr:colOff>57150</xdr:colOff>
                    <xdr:row>83</xdr:row>
                    <xdr:rowOff>200025</xdr:rowOff>
                  </from>
                  <to>
                    <xdr:col>1</xdr:col>
                    <xdr:colOff>466725</xdr:colOff>
                    <xdr:row>83</xdr:row>
                    <xdr:rowOff>419100</xdr:rowOff>
                  </to>
                </anchor>
              </controlPr>
            </control>
          </mc:Choice>
        </mc:AlternateContent>
        <mc:AlternateContent xmlns:mc="http://schemas.openxmlformats.org/markup-compatibility/2006">
          <mc:Choice Requires="x14">
            <control shapeId="21597" r:id="rId96" name="Group Box 93">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1598" r:id="rId97" name="Option Button 94">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1599" r:id="rId98" name="Option Button 95">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1600" r:id="rId99" name="Option Button 96">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1601" r:id="rId100" name="Group Box 97">
              <controlPr defaultSize="0" autoFill="0" autoPict="0">
                <anchor moveWithCells="1" sizeWithCells="1">
                  <from>
                    <xdr:col>1</xdr:col>
                    <xdr:colOff>0</xdr:colOff>
                    <xdr:row>90</xdr:row>
                    <xdr:rowOff>0</xdr:rowOff>
                  </from>
                  <to>
                    <xdr:col>5</xdr:col>
                    <xdr:colOff>800100</xdr:colOff>
                    <xdr:row>91</xdr:row>
                    <xdr:rowOff>0</xdr:rowOff>
                  </to>
                </anchor>
              </controlPr>
            </control>
          </mc:Choice>
        </mc:AlternateContent>
        <mc:AlternateContent xmlns:mc="http://schemas.openxmlformats.org/markup-compatibility/2006">
          <mc:Choice Requires="x14">
            <control shapeId="21602" r:id="rId101" name="Option Button 98">
              <controlPr defaultSize="0" autoFill="0" autoLine="0" autoPict="0">
                <anchor moveWithCells="1" sizeWithCells="1">
                  <from>
                    <xdr:col>5</xdr:col>
                    <xdr:colOff>19050</xdr:colOff>
                    <xdr:row>90</xdr:row>
                    <xdr:rowOff>200025</xdr:rowOff>
                  </from>
                  <to>
                    <xdr:col>5</xdr:col>
                    <xdr:colOff>609600</xdr:colOff>
                    <xdr:row>90</xdr:row>
                    <xdr:rowOff>419100</xdr:rowOff>
                  </to>
                </anchor>
              </controlPr>
            </control>
          </mc:Choice>
        </mc:AlternateContent>
        <mc:AlternateContent xmlns:mc="http://schemas.openxmlformats.org/markup-compatibility/2006">
          <mc:Choice Requires="x14">
            <control shapeId="21603" r:id="rId102" name="Option Button 99">
              <controlPr defaultSize="0" autoFill="0" autoLine="0" autoPict="0">
                <anchor moveWithCells="1" sizeWithCells="1">
                  <from>
                    <xdr:col>1</xdr:col>
                    <xdr:colOff>504825</xdr:colOff>
                    <xdr:row>90</xdr:row>
                    <xdr:rowOff>200025</xdr:rowOff>
                  </from>
                  <to>
                    <xdr:col>1</xdr:col>
                    <xdr:colOff>904875</xdr:colOff>
                    <xdr:row>90</xdr:row>
                    <xdr:rowOff>419100</xdr:rowOff>
                  </to>
                </anchor>
              </controlPr>
            </control>
          </mc:Choice>
        </mc:AlternateContent>
        <mc:AlternateContent xmlns:mc="http://schemas.openxmlformats.org/markup-compatibility/2006">
          <mc:Choice Requires="x14">
            <control shapeId="21604" r:id="rId103" name="Option Button 100">
              <controlPr defaultSize="0" autoFill="0" autoLine="0" autoPict="0">
                <anchor moveWithCells="1" sizeWithCells="1">
                  <from>
                    <xdr:col>1</xdr:col>
                    <xdr:colOff>57150</xdr:colOff>
                    <xdr:row>90</xdr:row>
                    <xdr:rowOff>200025</xdr:rowOff>
                  </from>
                  <to>
                    <xdr:col>1</xdr:col>
                    <xdr:colOff>466725</xdr:colOff>
                    <xdr:row>90</xdr:row>
                    <xdr:rowOff>419100</xdr:rowOff>
                  </to>
                </anchor>
              </controlPr>
            </control>
          </mc:Choice>
        </mc:AlternateContent>
        <mc:AlternateContent xmlns:mc="http://schemas.openxmlformats.org/markup-compatibility/2006">
          <mc:Choice Requires="x14">
            <control shapeId="21605" r:id="rId104" name="Group Box 101">
              <controlPr defaultSize="0" autoFill="0" autoPict="0">
                <anchor moveWithCells="1" sizeWithCells="1">
                  <from>
                    <xdr:col>1</xdr:col>
                    <xdr:colOff>0</xdr:colOff>
                    <xdr:row>91</xdr:row>
                    <xdr:rowOff>0</xdr:rowOff>
                  </from>
                  <to>
                    <xdr:col>5</xdr:col>
                    <xdr:colOff>800100</xdr:colOff>
                    <xdr:row>92</xdr:row>
                    <xdr:rowOff>0</xdr:rowOff>
                  </to>
                </anchor>
              </controlPr>
            </control>
          </mc:Choice>
        </mc:AlternateContent>
        <mc:AlternateContent xmlns:mc="http://schemas.openxmlformats.org/markup-compatibility/2006">
          <mc:Choice Requires="x14">
            <control shapeId="21606" r:id="rId105" name="Option Button 102">
              <controlPr defaultSize="0" autoFill="0" autoLine="0" autoPict="0">
                <anchor moveWithCells="1" sizeWithCells="1">
                  <from>
                    <xdr:col>5</xdr:col>
                    <xdr:colOff>19050</xdr:colOff>
                    <xdr:row>91</xdr:row>
                    <xdr:rowOff>200025</xdr:rowOff>
                  </from>
                  <to>
                    <xdr:col>5</xdr:col>
                    <xdr:colOff>609600</xdr:colOff>
                    <xdr:row>91</xdr:row>
                    <xdr:rowOff>419100</xdr:rowOff>
                  </to>
                </anchor>
              </controlPr>
            </control>
          </mc:Choice>
        </mc:AlternateContent>
        <mc:AlternateContent xmlns:mc="http://schemas.openxmlformats.org/markup-compatibility/2006">
          <mc:Choice Requires="x14">
            <control shapeId="21607" r:id="rId106" name="Option Button 103">
              <controlPr defaultSize="0" autoFill="0" autoLine="0" autoPict="0">
                <anchor moveWithCells="1" sizeWithCells="1">
                  <from>
                    <xdr:col>1</xdr:col>
                    <xdr:colOff>504825</xdr:colOff>
                    <xdr:row>91</xdr:row>
                    <xdr:rowOff>200025</xdr:rowOff>
                  </from>
                  <to>
                    <xdr:col>1</xdr:col>
                    <xdr:colOff>904875</xdr:colOff>
                    <xdr:row>91</xdr:row>
                    <xdr:rowOff>419100</xdr:rowOff>
                  </to>
                </anchor>
              </controlPr>
            </control>
          </mc:Choice>
        </mc:AlternateContent>
        <mc:AlternateContent xmlns:mc="http://schemas.openxmlformats.org/markup-compatibility/2006">
          <mc:Choice Requires="x14">
            <control shapeId="21608" r:id="rId107" name="Option Button 104">
              <controlPr defaultSize="0" autoFill="0" autoLine="0" autoPict="0">
                <anchor moveWithCells="1" sizeWithCells="1">
                  <from>
                    <xdr:col>1</xdr:col>
                    <xdr:colOff>57150</xdr:colOff>
                    <xdr:row>91</xdr:row>
                    <xdr:rowOff>200025</xdr:rowOff>
                  </from>
                  <to>
                    <xdr:col>1</xdr:col>
                    <xdr:colOff>466725</xdr:colOff>
                    <xdr:row>91</xdr:row>
                    <xdr:rowOff>419100</xdr:rowOff>
                  </to>
                </anchor>
              </controlPr>
            </control>
          </mc:Choice>
        </mc:AlternateContent>
        <mc:AlternateContent xmlns:mc="http://schemas.openxmlformats.org/markup-compatibility/2006">
          <mc:Choice Requires="x14">
            <control shapeId="21609" r:id="rId108" name="Group Box 105">
              <controlPr defaultSize="0" autoFill="0" autoPict="0">
                <anchor moveWithCells="1" sizeWithCells="1">
                  <from>
                    <xdr:col>1</xdr:col>
                    <xdr:colOff>0</xdr:colOff>
                    <xdr:row>95</xdr:row>
                    <xdr:rowOff>0</xdr:rowOff>
                  </from>
                  <to>
                    <xdr:col>5</xdr:col>
                    <xdr:colOff>800100</xdr:colOff>
                    <xdr:row>96</xdr:row>
                    <xdr:rowOff>0</xdr:rowOff>
                  </to>
                </anchor>
              </controlPr>
            </control>
          </mc:Choice>
        </mc:AlternateContent>
        <mc:AlternateContent xmlns:mc="http://schemas.openxmlformats.org/markup-compatibility/2006">
          <mc:Choice Requires="x14">
            <control shapeId="21610" r:id="rId109" name="Option Button 106">
              <controlPr defaultSize="0" autoFill="0" autoLine="0" autoPict="0">
                <anchor moveWithCells="1" sizeWithCells="1">
                  <from>
                    <xdr:col>5</xdr:col>
                    <xdr:colOff>19050</xdr:colOff>
                    <xdr:row>95</xdr:row>
                    <xdr:rowOff>200025</xdr:rowOff>
                  </from>
                  <to>
                    <xdr:col>5</xdr:col>
                    <xdr:colOff>609600</xdr:colOff>
                    <xdr:row>95</xdr:row>
                    <xdr:rowOff>419100</xdr:rowOff>
                  </to>
                </anchor>
              </controlPr>
            </control>
          </mc:Choice>
        </mc:AlternateContent>
        <mc:AlternateContent xmlns:mc="http://schemas.openxmlformats.org/markup-compatibility/2006">
          <mc:Choice Requires="x14">
            <control shapeId="21611" r:id="rId110" name="Option Button 107">
              <controlPr defaultSize="0" autoFill="0" autoLine="0" autoPict="0">
                <anchor moveWithCells="1" sizeWithCells="1">
                  <from>
                    <xdr:col>1</xdr:col>
                    <xdr:colOff>504825</xdr:colOff>
                    <xdr:row>95</xdr:row>
                    <xdr:rowOff>200025</xdr:rowOff>
                  </from>
                  <to>
                    <xdr:col>1</xdr:col>
                    <xdr:colOff>904875</xdr:colOff>
                    <xdr:row>95</xdr:row>
                    <xdr:rowOff>419100</xdr:rowOff>
                  </to>
                </anchor>
              </controlPr>
            </control>
          </mc:Choice>
        </mc:AlternateContent>
        <mc:AlternateContent xmlns:mc="http://schemas.openxmlformats.org/markup-compatibility/2006">
          <mc:Choice Requires="x14">
            <control shapeId="21612" r:id="rId111" name="Option Button 108">
              <controlPr defaultSize="0" autoFill="0" autoLine="0" autoPict="0">
                <anchor moveWithCells="1" sizeWithCells="1">
                  <from>
                    <xdr:col>1</xdr:col>
                    <xdr:colOff>57150</xdr:colOff>
                    <xdr:row>95</xdr:row>
                    <xdr:rowOff>200025</xdr:rowOff>
                  </from>
                  <to>
                    <xdr:col>1</xdr:col>
                    <xdr:colOff>466725</xdr:colOff>
                    <xdr:row>95</xdr:row>
                    <xdr:rowOff>419100</xdr:rowOff>
                  </to>
                </anchor>
              </controlPr>
            </control>
          </mc:Choice>
        </mc:AlternateContent>
        <mc:AlternateContent xmlns:mc="http://schemas.openxmlformats.org/markup-compatibility/2006">
          <mc:Choice Requires="x14">
            <control shapeId="21613" r:id="rId112" name="Group Box 109">
              <controlPr defaultSize="0" autoFill="0" autoPict="0">
                <anchor moveWithCells="1" sizeWithCells="1">
                  <from>
                    <xdr:col>1</xdr:col>
                    <xdr:colOff>0</xdr:colOff>
                    <xdr:row>96</xdr:row>
                    <xdr:rowOff>0</xdr:rowOff>
                  </from>
                  <to>
                    <xdr:col>5</xdr:col>
                    <xdr:colOff>800100</xdr:colOff>
                    <xdr:row>97</xdr:row>
                    <xdr:rowOff>0</xdr:rowOff>
                  </to>
                </anchor>
              </controlPr>
            </control>
          </mc:Choice>
        </mc:AlternateContent>
        <mc:AlternateContent xmlns:mc="http://schemas.openxmlformats.org/markup-compatibility/2006">
          <mc:Choice Requires="x14">
            <control shapeId="21614" r:id="rId113" name="Option Button 110">
              <controlPr defaultSize="0" autoFill="0" autoLine="0" autoPict="0">
                <anchor moveWithCells="1" sizeWithCells="1">
                  <from>
                    <xdr:col>5</xdr:col>
                    <xdr:colOff>19050</xdr:colOff>
                    <xdr:row>96</xdr:row>
                    <xdr:rowOff>200025</xdr:rowOff>
                  </from>
                  <to>
                    <xdr:col>5</xdr:col>
                    <xdr:colOff>609600</xdr:colOff>
                    <xdr:row>96</xdr:row>
                    <xdr:rowOff>419100</xdr:rowOff>
                  </to>
                </anchor>
              </controlPr>
            </control>
          </mc:Choice>
        </mc:AlternateContent>
        <mc:AlternateContent xmlns:mc="http://schemas.openxmlformats.org/markup-compatibility/2006">
          <mc:Choice Requires="x14">
            <control shapeId="21615" r:id="rId114" name="Option Button 111">
              <controlPr defaultSize="0" autoFill="0" autoLine="0" autoPict="0">
                <anchor moveWithCells="1" sizeWithCells="1">
                  <from>
                    <xdr:col>1</xdr:col>
                    <xdr:colOff>504825</xdr:colOff>
                    <xdr:row>96</xdr:row>
                    <xdr:rowOff>200025</xdr:rowOff>
                  </from>
                  <to>
                    <xdr:col>1</xdr:col>
                    <xdr:colOff>904875</xdr:colOff>
                    <xdr:row>96</xdr:row>
                    <xdr:rowOff>419100</xdr:rowOff>
                  </to>
                </anchor>
              </controlPr>
            </control>
          </mc:Choice>
        </mc:AlternateContent>
        <mc:AlternateContent xmlns:mc="http://schemas.openxmlformats.org/markup-compatibility/2006">
          <mc:Choice Requires="x14">
            <control shapeId="21616" r:id="rId115" name="Option Button 112">
              <controlPr defaultSize="0" autoFill="0" autoLine="0" autoPict="0">
                <anchor moveWithCells="1" sizeWithCells="1">
                  <from>
                    <xdr:col>1</xdr:col>
                    <xdr:colOff>57150</xdr:colOff>
                    <xdr:row>96</xdr:row>
                    <xdr:rowOff>200025</xdr:rowOff>
                  </from>
                  <to>
                    <xdr:col>1</xdr:col>
                    <xdr:colOff>466725</xdr:colOff>
                    <xdr:row>96</xdr:row>
                    <xdr:rowOff>419100</xdr:rowOff>
                  </to>
                </anchor>
              </controlPr>
            </control>
          </mc:Choice>
        </mc:AlternateContent>
        <mc:AlternateContent xmlns:mc="http://schemas.openxmlformats.org/markup-compatibility/2006">
          <mc:Choice Requires="x14">
            <control shapeId="21617" r:id="rId116" name="Group Box 113">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21618" r:id="rId117" name="Option Button 114">
              <controlPr defaultSize="0" autoFill="0" autoLine="0" autoPict="0">
                <anchor moveWithCells="1" sizeWithCells="1">
                  <from>
                    <xdr:col>5</xdr:col>
                    <xdr:colOff>19050</xdr:colOff>
                    <xdr:row>97</xdr:row>
                    <xdr:rowOff>200025</xdr:rowOff>
                  </from>
                  <to>
                    <xdr:col>5</xdr:col>
                    <xdr:colOff>609600</xdr:colOff>
                    <xdr:row>97</xdr:row>
                    <xdr:rowOff>419100</xdr:rowOff>
                  </to>
                </anchor>
              </controlPr>
            </control>
          </mc:Choice>
        </mc:AlternateContent>
        <mc:AlternateContent xmlns:mc="http://schemas.openxmlformats.org/markup-compatibility/2006">
          <mc:Choice Requires="x14">
            <control shapeId="21619" r:id="rId118" name="Option Button 115">
              <controlPr defaultSize="0" autoFill="0" autoLine="0" autoPict="0">
                <anchor moveWithCells="1" sizeWithCells="1">
                  <from>
                    <xdr:col>1</xdr:col>
                    <xdr:colOff>504825</xdr:colOff>
                    <xdr:row>97</xdr:row>
                    <xdr:rowOff>200025</xdr:rowOff>
                  </from>
                  <to>
                    <xdr:col>1</xdr:col>
                    <xdr:colOff>904875</xdr:colOff>
                    <xdr:row>97</xdr:row>
                    <xdr:rowOff>419100</xdr:rowOff>
                  </to>
                </anchor>
              </controlPr>
            </control>
          </mc:Choice>
        </mc:AlternateContent>
        <mc:AlternateContent xmlns:mc="http://schemas.openxmlformats.org/markup-compatibility/2006">
          <mc:Choice Requires="x14">
            <control shapeId="21620" r:id="rId119" name="Option Button 116">
              <controlPr defaultSize="0" autoFill="0" autoLine="0" autoPict="0">
                <anchor moveWithCells="1" sizeWithCells="1">
                  <from>
                    <xdr:col>1</xdr:col>
                    <xdr:colOff>57150</xdr:colOff>
                    <xdr:row>97</xdr:row>
                    <xdr:rowOff>200025</xdr:rowOff>
                  </from>
                  <to>
                    <xdr:col>1</xdr:col>
                    <xdr:colOff>466725</xdr:colOff>
                    <xdr:row>97</xdr:row>
                    <xdr:rowOff>419100</xdr:rowOff>
                  </to>
                </anchor>
              </controlPr>
            </control>
          </mc:Choice>
        </mc:AlternateContent>
        <mc:AlternateContent xmlns:mc="http://schemas.openxmlformats.org/markup-compatibility/2006">
          <mc:Choice Requires="x14">
            <control shapeId="21621" r:id="rId120" name="Group Box 117">
              <controlPr defaultSize="0" autoFill="0" autoPict="0">
                <anchor moveWithCells="1" sizeWithCells="1">
                  <from>
                    <xdr:col>1</xdr:col>
                    <xdr:colOff>0</xdr:colOff>
                    <xdr:row>112</xdr:row>
                    <xdr:rowOff>0</xdr:rowOff>
                  </from>
                  <to>
                    <xdr:col>5</xdr:col>
                    <xdr:colOff>800100</xdr:colOff>
                    <xdr:row>113</xdr:row>
                    <xdr:rowOff>0</xdr:rowOff>
                  </to>
                </anchor>
              </controlPr>
            </control>
          </mc:Choice>
        </mc:AlternateContent>
        <mc:AlternateContent xmlns:mc="http://schemas.openxmlformats.org/markup-compatibility/2006">
          <mc:Choice Requires="x14">
            <control shapeId="21622" r:id="rId121" name="Option Button 118">
              <controlPr defaultSize="0" autoFill="0" autoLine="0" autoPict="0">
                <anchor moveWithCells="1" sizeWithCells="1">
                  <from>
                    <xdr:col>5</xdr:col>
                    <xdr:colOff>19050</xdr:colOff>
                    <xdr:row>112</xdr:row>
                    <xdr:rowOff>200025</xdr:rowOff>
                  </from>
                  <to>
                    <xdr:col>5</xdr:col>
                    <xdr:colOff>609600</xdr:colOff>
                    <xdr:row>112</xdr:row>
                    <xdr:rowOff>419100</xdr:rowOff>
                  </to>
                </anchor>
              </controlPr>
            </control>
          </mc:Choice>
        </mc:AlternateContent>
        <mc:AlternateContent xmlns:mc="http://schemas.openxmlformats.org/markup-compatibility/2006">
          <mc:Choice Requires="x14">
            <control shapeId="21623" r:id="rId122" name="Option Button 119">
              <controlPr defaultSize="0" autoFill="0" autoLine="0" autoPict="0">
                <anchor moveWithCells="1" sizeWithCells="1">
                  <from>
                    <xdr:col>1</xdr:col>
                    <xdr:colOff>504825</xdr:colOff>
                    <xdr:row>112</xdr:row>
                    <xdr:rowOff>200025</xdr:rowOff>
                  </from>
                  <to>
                    <xdr:col>1</xdr:col>
                    <xdr:colOff>904875</xdr:colOff>
                    <xdr:row>112</xdr:row>
                    <xdr:rowOff>419100</xdr:rowOff>
                  </to>
                </anchor>
              </controlPr>
            </control>
          </mc:Choice>
        </mc:AlternateContent>
        <mc:AlternateContent xmlns:mc="http://schemas.openxmlformats.org/markup-compatibility/2006">
          <mc:Choice Requires="x14">
            <control shapeId="21624" r:id="rId123" name="Option Button 120">
              <controlPr defaultSize="0" autoFill="0" autoLine="0" autoPict="0">
                <anchor moveWithCells="1" sizeWithCells="1">
                  <from>
                    <xdr:col>1</xdr:col>
                    <xdr:colOff>57150</xdr:colOff>
                    <xdr:row>112</xdr:row>
                    <xdr:rowOff>200025</xdr:rowOff>
                  </from>
                  <to>
                    <xdr:col>1</xdr:col>
                    <xdr:colOff>466725</xdr:colOff>
                    <xdr:row>112</xdr:row>
                    <xdr:rowOff>419100</xdr:rowOff>
                  </to>
                </anchor>
              </controlPr>
            </control>
          </mc:Choice>
        </mc:AlternateContent>
        <mc:AlternateContent xmlns:mc="http://schemas.openxmlformats.org/markup-compatibility/2006">
          <mc:Choice Requires="x14">
            <control shapeId="21625" r:id="rId124" name="Group Box 121">
              <controlPr defaultSize="0" autoFill="0" autoPict="0">
                <anchor moveWithCells="1" sizeWithCells="1">
                  <from>
                    <xdr:col>1</xdr:col>
                    <xdr:colOff>0</xdr:colOff>
                    <xdr:row>113</xdr:row>
                    <xdr:rowOff>0</xdr:rowOff>
                  </from>
                  <to>
                    <xdr:col>5</xdr:col>
                    <xdr:colOff>800100</xdr:colOff>
                    <xdr:row>114</xdr:row>
                    <xdr:rowOff>0</xdr:rowOff>
                  </to>
                </anchor>
              </controlPr>
            </control>
          </mc:Choice>
        </mc:AlternateContent>
        <mc:AlternateContent xmlns:mc="http://schemas.openxmlformats.org/markup-compatibility/2006">
          <mc:Choice Requires="x14">
            <control shapeId="21626" r:id="rId125" name="Option Button 122">
              <controlPr defaultSize="0" autoFill="0" autoLine="0" autoPict="0">
                <anchor moveWithCells="1" sizeWithCells="1">
                  <from>
                    <xdr:col>5</xdr:col>
                    <xdr:colOff>19050</xdr:colOff>
                    <xdr:row>113</xdr:row>
                    <xdr:rowOff>200025</xdr:rowOff>
                  </from>
                  <to>
                    <xdr:col>5</xdr:col>
                    <xdr:colOff>609600</xdr:colOff>
                    <xdr:row>113</xdr:row>
                    <xdr:rowOff>419100</xdr:rowOff>
                  </to>
                </anchor>
              </controlPr>
            </control>
          </mc:Choice>
        </mc:AlternateContent>
        <mc:AlternateContent xmlns:mc="http://schemas.openxmlformats.org/markup-compatibility/2006">
          <mc:Choice Requires="x14">
            <control shapeId="21627" r:id="rId126" name="Option Button 123">
              <controlPr defaultSize="0" autoFill="0" autoLine="0" autoPict="0">
                <anchor moveWithCells="1" sizeWithCells="1">
                  <from>
                    <xdr:col>1</xdr:col>
                    <xdr:colOff>504825</xdr:colOff>
                    <xdr:row>113</xdr:row>
                    <xdr:rowOff>200025</xdr:rowOff>
                  </from>
                  <to>
                    <xdr:col>1</xdr:col>
                    <xdr:colOff>904875</xdr:colOff>
                    <xdr:row>113</xdr:row>
                    <xdr:rowOff>419100</xdr:rowOff>
                  </to>
                </anchor>
              </controlPr>
            </control>
          </mc:Choice>
        </mc:AlternateContent>
        <mc:AlternateContent xmlns:mc="http://schemas.openxmlformats.org/markup-compatibility/2006">
          <mc:Choice Requires="x14">
            <control shapeId="21628" r:id="rId127" name="Option Button 124">
              <controlPr defaultSize="0" autoFill="0" autoLine="0" autoPict="0">
                <anchor moveWithCells="1" sizeWithCells="1">
                  <from>
                    <xdr:col>1</xdr:col>
                    <xdr:colOff>57150</xdr:colOff>
                    <xdr:row>113</xdr:row>
                    <xdr:rowOff>200025</xdr:rowOff>
                  </from>
                  <to>
                    <xdr:col>1</xdr:col>
                    <xdr:colOff>466725</xdr:colOff>
                    <xdr:row>113</xdr:row>
                    <xdr:rowOff>419100</xdr:rowOff>
                  </to>
                </anchor>
              </controlPr>
            </control>
          </mc:Choice>
        </mc:AlternateContent>
        <mc:AlternateContent xmlns:mc="http://schemas.openxmlformats.org/markup-compatibility/2006">
          <mc:Choice Requires="x14">
            <control shapeId="21629" r:id="rId128" name="Group Box 125">
              <controlPr defaultSize="0" autoFill="0" autoPict="0">
                <anchor moveWithCells="1" sizeWithCells="1">
                  <from>
                    <xdr:col>1</xdr:col>
                    <xdr:colOff>0</xdr:colOff>
                    <xdr:row>114</xdr:row>
                    <xdr:rowOff>0</xdr:rowOff>
                  </from>
                  <to>
                    <xdr:col>5</xdr:col>
                    <xdr:colOff>800100</xdr:colOff>
                    <xdr:row>115</xdr:row>
                    <xdr:rowOff>0</xdr:rowOff>
                  </to>
                </anchor>
              </controlPr>
            </control>
          </mc:Choice>
        </mc:AlternateContent>
        <mc:AlternateContent xmlns:mc="http://schemas.openxmlformats.org/markup-compatibility/2006">
          <mc:Choice Requires="x14">
            <control shapeId="21630" r:id="rId129" name="Option Button 126">
              <controlPr defaultSize="0" autoFill="0" autoLine="0" autoPict="0">
                <anchor moveWithCells="1" sizeWithCells="1">
                  <from>
                    <xdr:col>5</xdr:col>
                    <xdr:colOff>19050</xdr:colOff>
                    <xdr:row>114</xdr:row>
                    <xdr:rowOff>200025</xdr:rowOff>
                  </from>
                  <to>
                    <xdr:col>5</xdr:col>
                    <xdr:colOff>609600</xdr:colOff>
                    <xdr:row>114</xdr:row>
                    <xdr:rowOff>419100</xdr:rowOff>
                  </to>
                </anchor>
              </controlPr>
            </control>
          </mc:Choice>
        </mc:AlternateContent>
        <mc:AlternateContent xmlns:mc="http://schemas.openxmlformats.org/markup-compatibility/2006">
          <mc:Choice Requires="x14">
            <control shapeId="21631" r:id="rId130" name="Option Button 127">
              <controlPr defaultSize="0" autoFill="0" autoLine="0" autoPict="0">
                <anchor moveWithCells="1" sizeWithCells="1">
                  <from>
                    <xdr:col>1</xdr:col>
                    <xdr:colOff>504825</xdr:colOff>
                    <xdr:row>114</xdr:row>
                    <xdr:rowOff>200025</xdr:rowOff>
                  </from>
                  <to>
                    <xdr:col>1</xdr:col>
                    <xdr:colOff>904875</xdr:colOff>
                    <xdr:row>114</xdr:row>
                    <xdr:rowOff>419100</xdr:rowOff>
                  </to>
                </anchor>
              </controlPr>
            </control>
          </mc:Choice>
        </mc:AlternateContent>
        <mc:AlternateContent xmlns:mc="http://schemas.openxmlformats.org/markup-compatibility/2006">
          <mc:Choice Requires="x14">
            <control shapeId="21632" r:id="rId131" name="Option Button 128">
              <controlPr defaultSize="0" autoFill="0" autoLine="0" autoPict="0">
                <anchor moveWithCells="1" sizeWithCells="1">
                  <from>
                    <xdr:col>1</xdr:col>
                    <xdr:colOff>57150</xdr:colOff>
                    <xdr:row>114</xdr:row>
                    <xdr:rowOff>200025</xdr:rowOff>
                  </from>
                  <to>
                    <xdr:col>1</xdr:col>
                    <xdr:colOff>466725</xdr:colOff>
                    <xdr:row>114</xdr:row>
                    <xdr:rowOff>419100</xdr:rowOff>
                  </to>
                </anchor>
              </controlPr>
            </control>
          </mc:Choice>
        </mc:AlternateContent>
        <mc:AlternateContent xmlns:mc="http://schemas.openxmlformats.org/markup-compatibility/2006">
          <mc:Choice Requires="x14">
            <control shapeId="21633" r:id="rId132" name="Group Box 129">
              <controlPr defaultSize="0" autoFill="0" autoPict="0">
                <anchor moveWithCells="1" sizeWithCells="1">
                  <from>
                    <xdr:col>1</xdr:col>
                    <xdr:colOff>0</xdr:colOff>
                    <xdr:row>115</xdr:row>
                    <xdr:rowOff>0</xdr:rowOff>
                  </from>
                  <to>
                    <xdr:col>5</xdr:col>
                    <xdr:colOff>800100</xdr:colOff>
                    <xdr:row>116</xdr:row>
                    <xdr:rowOff>0</xdr:rowOff>
                  </to>
                </anchor>
              </controlPr>
            </control>
          </mc:Choice>
        </mc:AlternateContent>
        <mc:AlternateContent xmlns:mc="http://schemas.openxmlformats.org/markup-compatibility/2006">
          <mc:Choice Requires="x14">
            <control shapeId="21634" r:id="rId133" name="Option Button 130">
              <controlPr defaultSize="0" autoFill="0" autoLine="0" autoPict="0">
                <anchor moveWithCells="1" sizeWithCells="1">
                  <from>
                    <xdr:col>5</xdr:col>
                    <xdr:colOff>19050</xdr:colOff>
                    <xdr:row>115</xdr:row>
                    <xdr:rowOff>200025</xdr:rowOff>
                  </from>
                  <to>
                    <xdr:col>5</xdr:col>
                    <xdr:colOff>609600</xdr:colOff>
                    <xdr:row>115</xdr:row>
                    <xdr:rowOff>419100</xdr:rowOff>
                  </to>
                </anchor>
              </controlPr>
            </control>
          </mc:Choice>
        </mc:AlternateContent>
        <mc:AlternateContent xmlns:mc="http://schemas.openxmlformats.org/markup-compatibility/2006">
          <mc:Choice Requires="x14">
            <control shapeId="21635" r:id="rId134" name="Option Button 131">
              <controlPr defaultSize="0" autoFill="0" autoLine="0" autoPict="0">
                <anchor moveWithCells="1" sizeWithCells="1">
                  <from>
                    <xdr:col>1</xdr:col>
                    <xdr:colOff>504825</xdr:colOff>
                    <xdr:row>115</xdr:row>
                    <xdr:rowOff>200025</xdr:rowOff>
                  </from>
                  <to>
                    <xdr:col>1</xdr:col>
                    <xdr:colOff>904875</xdr:colOff>
                    <xdr:row>115</xdr:row>
                    <xdr:rowOff>419100</xdr:rowOff>
                  </to>
                </anchor>
              </controlPr>
            </control>
          </mc:Choice>
        </mc:AlternateContent>
        <mc:AlternateContent xmlns:mc="http://schemas.openxmlformats.org/markup-compatibility/2006">
          <mc:Choice Requires="x14">
            <control shapeId="21636" r:id="rId135" name="Option Button 132">
              <controlPr defaultSize="0" autoFill="0" autoLine="0" autoPict="0">
                <anchor moveWithCells="1" sizeWithCells="1">
                  <from>
                    <xdr:col>1</xdr:col>
                    <xdr:colOff>57150</xdr:colOff>
                    <xdr:row>115</xdr:row>
                    <xdr:rowOff>200025</xdr:rowOff>
                  </from>
                  <to>
                    <xdr:col>1</xdr:col>
                    <xdr:colOff>466725</xdr:colOff>
                    <xdr:row>115</xdr:row>
                    <xdr:rowOff>419100</xdr:rowOff>
                  </to>
                </anchor>
              </controlPr>
            </control>
          </mc:Choice>
        </mc:AlternateContent>
        <mc:AlternateContent xmlns:mc="http://schemas.openxmlformats.org/markup-compatibility/2006">
          <mc:Choice Requires="x14">
            <control shapeId="21637" r:id="rId136" name="Group Box 133">
              <controlPr defaultSize="0" autoFill="0" autoPict="0">
                <anchor moveWithCells="1" sizeWithCells="1">
                  <from>
                    <xdr:col>1</xdr:col>
                    <xdr:colOff>0</xdr:colOff>
                    <xdr:row>116</xdr:row>
                    <xdr:rowOff>0</xdr:rowOff>
                  </from>
                  <to>
                    <xdr:col>5</xdr:col>
                    <xdr:colOff>800100</xdr:colOff>
                    <xdr:row>117</xdr:row>
                    <xdr:rowOff>0</xdr:rowOff>
                  </to>
                </anchor>
              </controlPr>
            </control>
          </mc:Choice>
        </mc:AlternateContent>
        <mc:AlternateContent xmlns:mc="http://schemas.openxmlformats.org/markup-compatibility/2006">
          <mc:Choice Requires="x14">
            <control shapeId="21638" r:id="rId137" name="Option Button 134">
              <controlPr defaultSize="0" autoFill="0" autoLine="0" autoPict="0">
                <anchor moveWithCells="1" sizeWithCells="1">
                  <from>
                    <xdr:col>5</xdr:col>
                    <xdr:colOff>19050</xdr:colOff>
                    <xdr:row>116</xdr:row>
                    <xdr:rowOff>200025</xdr:rowOff>
                  </from>
                  <to>
                    <xdr:col>5</xdr:col>
                    <xdr:colOff>609600</xdr:colOff>
                    <xdr:row>116</xdr:row>
                    <xdr:rowOff>419100</xdr:rowOff>
                  </to>
                </anchor>
              </controlPr>
            </control>
          </mc:Choice>
        </mc:AlternateContent>
        <mc:AlternateContent xmlns:mc="http://schemas.openxmlformats.org/markup-compatibility/2006">
          <mc:Choice Requires="x14">
            <control shapeId="21639" r:id="rId138" name="Option Button 135">
              <controlPr defaultSize="0" autoFill="0" autoLine="0" autoPict="0">
                <anchor moveWithCells="1" sizeWithCells="1">
                  <from>
                    <xdr:col>1</xdr:col>
                    <xdr:colOff>504825</xdr:colOff>
                    <xdr:row>116</xdr:row>
                    <xdr:rowOff>200025</xdr:rowOff>
                  </from>
                  <to>
                    <xdr:col>1</xdr:col>
                    <xdr:colOff>904875</xdr:colOff>
                    <xdr:row>116</xdr:row>
                    <xdr:rowOff>419100</xdr:rowOff>
                  </to>
                </anchor>
              </controlPr>
            </control>
          </mc:Choice>
        </mc:AlternateContent>
        <mc:AlternateContent xmlns:mc="http://schemas.openxmlformats.org/markup-compatibility/2006">
          <mc:Choice Requires="x14">
            <control shapeId="21640" r:id="rId139" name="Option Button 136">
              <controlPr defaultSize="0" autoFill="0" autoLine="0" autoPict="0">
                <anchor moveWithCells="1" sizeWithCells="1">
                  <from>
                    <xdr:col>1</xdr:col>
                    <xdr:colOff>57150</xdr:colOff>
                    <xdr:row>116</xdr:row>
                    <xdr:rowOff>200025</xdr:rowOff>
                  </from>
                  <to>
                    <xdr:col>1</xdr:col>
                    <xdr:colOff>466725</xdr:colOff>
                    <xdr:row>116</xdr:row>
                    <xdr:rowOff>419100</xdr:rowOff>
                  </to>
                </anchor>
              </controlPr>
            </control>
          </mc:Choice>
        </mc:AlternateContent>
        <mc:AlternateContent xmlns:mc="http://schemas.openxmlformats.org/markup-compatibility/2006">
          <mc:Choice Requires="x14">
            <control shapeId="21641" r:id="rId140" name="Group Box 137">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1642" r:id="rId141" name="Option Button 138">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1643" r:id="rId142" name="Option Button 139">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1644" r:id="rId143" name="Option Button 140">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1645" r:id="rId144" name="Group Box 141">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1646" r:id="rId145" name="Option Button 142">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1647" r:id="rId146" name="Option Button 143">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1648" r:id="rId147" name="Option Button 144">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1649" r:id="rId148" name="Group Box 145">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1650" r:id="rId149" name="Option Button 146">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1651" r:id="rId150" name="Option Button 147">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1652" r:id="rId151" name="Option Button 148">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1653" r:id="rId152" name="Group Box 149">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1654" r:id="rId153" name="Option Button 150">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1655" r:id="rId154" name="Option Button 151">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1656" r:id="rId155" name="Option Button 152">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1657" r:id="rId156" name="Group Box 153">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1658" r:id="rId157" name="Option Button 154">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1659" r:id="rId158" name="Option Button 155">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1660" r:id="rId159" name="Option Button 156">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1661" r:id="rId160" name="Group Box 157">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1662" r:id="rId161" name="Option Button 158">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1663" r:id="rId162" name="Option Button 159">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1664" r:id="rId163" name="Option Button 160">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1665" r:id="rId164" name="Group Box 161">
              <controlPr defaultSize="0" autoFill="0" autoPict="0">
                <anchor moveWithCells="1" sizeWithCells="1">
                  <from>
                    <xdr:col>1</xdr:col>
                    <xdr:colOff>0</xdr:colOff>
                    <xdr:row>145</xdr:row>
                    <xdr:rowOff>0</xdr:rowOff>
                  </from>
                  <to>
                    <xdr:col>5</xdr:col>
                    <xdr:colOff>800100</xdr:colOff>
                    <xdr:row>146</xdr:row>
                    <xdr:rowOff>0</xdr:rowOff>
                  </to>
                </anchor>
              </controlPr>
            </control>
          </mc:Choice>
        </mc:AlternateContent>
        <mc:AlternateContent xmlns:mc="http://schemas.openxmlformats.org/markup-compatibility/2006">
          <mc:Choice Requires="x14">
            <control shapeId="21666" r:id="rId165" name="Option Button 162">
              <controlPr defaultSize="0" autoFill="0" autoLine="0" autoPict="0">
                <anchor moveWithCells="1" sizeWithCells="1">
                  <from>
                    <xdr:col>5</xdr:col>
                    <xdr:colOff>19050</xdr:colOff>
                    <xdr:row>145</xdr:row>
                    <xdr:rowOff>200025</xdr:rowOff>
                  </from>
                  <to>
                    <xdr:col>5</xdr:col>
                    <xdr:colOff>609600</xdr:colOff>
                    <xdr:row>145</xdr:row>
                    <xdr:rowOff>419100</xdr:rowOff>
                  </to>
                </anchor>
              </controlPr>
            </control>
          </mc:Choice>
        </mc:AlternateContent>
        <mc:AlternateContent xmlns:mc="http://schemas.openxmlformats.org/markup-compatibility/2006">
          <mc:Choice Requires="x14">
            <control shapeId="21667" r:id="rId166" name="Option Button 163">
              <controlPr defaultSize="0" autoFill="0" autoLine="0" autoPict="0">
                <anchor moveWithCells="1" sizeWithCells="1">
                  <from>
                    <xdr:col>1</xdr:col>
                    <xdr:colOff>504825</xdr:colOff>
                    <xdr:row>145</xdr:row>
                    <xdr:rowOff>200025</xdr:rowOff>
                  </from>
                  <to>
                    <xdr:col>1</xdr:col>
                    <xdr:colOff>904875</xdr:colOff>
                    <xdr:row>145</xdr:row>
                    <xdr:rowOff>419100</xdr:rowOff>
                  </to>
                </anchor>
              </controlPr>
            </control>
          </mc:Choice>
        </mc:AlternateContent>
        <mc:AlternateContent xmlns:mc="http://schemas.openxmlformats.org/markup-compatibility/2006">
          <mc:Choice Requires="x14">
            <control shapeId="21668" r:id="rId167" name="Option Button 164">
              <controlPr defaultSize="0" autoFill="0" autoLine="0" autoPict="0">
                <anchor moveWithCells="1" sizeWithCells="1">
                  <from>
                    <xdr:col>1</xdr:col>
                    <xdr:colOff>57150</xdr:colOff>
                    <xdr:row>145</xdr:row>
                    <xdr:rowOff>200025</xdr:rowOff>
                  </from>
                  <to>
                    <xdr:col>1</xdr:col>
                    <xdr:colOff>466725</xdr:colOff>
                    <xdr:row>145</xdr:row>
                    <xdr:rowOff>419100</xdr:rowOff>
                  </to>
                </anchor>
              </controlPr>
            </control>
          </mc:Choice>
        </mc:AlternateContent>
        <mc:AlternateContent xmlns:mc="http://schemas.openxmlformats.org/markup-compatibility/2006">
          <mc:Choice Requires="x14">
            <control shapeId="21669" r:id="rId168" name="Group Box 165">
              <controlPr defaultSize="0" autoFill="0" autoPict="0">
                <anchor moveWithCells="1" sizeWithCells="1">
                  <from>
                    <xdr:col>1</xdr:col>
                    <xdr:colOff>0</xdr:colOff>
                    <xdr:row>146</xdr:row>
                    <xdr:rowOff>0</xdr:rowOff>
                  </from>
                  <to>
                    <xdr:col>5</xdr:col>
                    <xdr:colOff>800100</xdr:colOff>
                    <xdr:row>147</xdr:row>
                    <xdr:rowOff>0</xdr:rowOff>
                  </to>
                </anchor>
              </controlPr>
            </control>
          </mc:Choice>
        </mc:AlternateContent>
        <mc:AlternateContent xmlns:mc="http://schemas.openxmlformats.org/markup-compatibility/2006">
          <mc:Choice Requires="x14">
            <control shapeId="21670" r:id="rId169" name="Option Button 166">
              <controlPr defaultSize="0" autoFill="0" autoLine="0" autoPict="0">
                <anchor moveWithCells="1" sizeWithCells="1">
                  <from>
                    <xdr:col>5</xdr:col>
                    <xdr:colOff>19050</xdr:colOff>
                    <xdr:row>146</xdr:row>
                    <xdr:rowOff>200025</xdr:rowOff>
                  </from>
                  <to>
                    <xdr:col>5</xdr:col>
                    <xdr:colOff>609600</xdr:colOff>
                    <xdr:row>146</xdr:row>
                    <xdr:rowOff>419100</xdr:rowOff>
                  </to>
                </anchor>
              </controlPr>
            </control>
          </mc:Choice>
        </mc:AlternateContent>
        <mc:AlternateContent xmlns:mc="http://schemas.openxmlformats.org/markup-compatibility/2006">
          <mc:Choice Requires="x14">
            <control shapeId="21671" r:id="rId170" name="Option Button 167">
              <controlPr defaultSize="0" autoFill="0" autoLine="0" autoPict="0">
                <anchor moveWithCells="1" sizeWithCells="1">
                  <from>
                    <xdr:col>1</xdr:col>
                    <xdr:colOff>504825</xdr:colOff>
                    <xdr:row>146</xdr:row>
                    <xdr:rowOff>200025</xdr:rowOff>
                  </from>
                  <to>
                    <xdr:col>1</xdr:col>
                    <xdr:colOff>904875</xdr:colOff>
                    <xdr:row>146</xdr:row>
                    <xdr:rowOff>419100</xdr:rowOff>
                  </to>
                </anchor>
              </controlPr>
            </control>
          </mc:Choice>
        </mc:AlternateContent>
        <mc:AlternateContent xmlns:mc="http://schemas.openxmlformats.org/markup-compatibility/2006">
          <mc:Choice Requires="x14">
            <control shapeId="21672" r:id="rId171" name="Option Button 168">
              <controlPr defaultSize="0" autoFill="0" autoLine="0" autoPict="0">
                <anchor moveWithCells="1" sizeWithCells="1">
                  <from>
                    <xdr:col>1</xdr:col>
                    <xdr:colOff>57150</xdr:colOff>
                    <xdr:row>146</xdr:row>
                    <xdr:rowOff>200025</xdr:rowOff>
                  </from>
                  <to>
                    <xdr:col>1</xdr:col>
                    <xdr:colOff>466725</xdr:colOff>
                    <xdr:row>146</xdr:row>
                    <xdr:rowOff>419100</xdr:rowOff>
                  </to>
                </anchor>
              </controlPr>
            </control>
          </mc:Choice>
        </mc:AlternateContent>
        <mc:AlternateContent xmlns:mc="http://schemas.openxmlformats.org/markup-compatibility/2006">
          <mc:Choice Requires="x14">
            <control shapeId="21673" r:id="rId172" name="Group Box 169">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1674" r:id="rId173" name="Option Button 170">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1675" r:id="rId174" name="Option Button 171">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1676" r:id="rId175" name="Option Button 172">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1677" r:id="rId176" name="Group Box 173">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1678" r:id="rId177" name="Option Button 174">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1679" r:id="rId178" name="Option Button 175">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1680" r:id="rId179" name="Option Button 176">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1681" r:id="rId180" name="Group Box 177">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1682" r:id="rId181" name="Option Button 178">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1683" r:id="rId182" name="Option Button 179">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1684" r:id="rId183" name="Option Button 180">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1685" r:id="rId184" name="Group Box 181">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1686" r:id="rId185" name="Option Button 182">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1687" r:id="rId186" name="Option Button 183">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1688" r:id="rId187" name="Option Button 184">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1689" r:id="rId188" name="Group Box 185">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1690" r:id="rId189" name="Option Button 186">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21691" r:id="rId190" name="Option Button 187">
              <controlPr defaultSize="0" autoFill="0" autoLine="0" autoPict="0">
                <anchor moveWithCells="1" sizeWithCells="1">
                  <from>
                    <xdr:col>1</xdr:col>
                    <xdr:colOff>504825</xdr:colOff>
                    <xdr:row>157</xdr:row>
                    <xdr:rowOff>200025</xdr:rowOff>
                  </from>
                  <to>
                    <xdr:col>1</xdr:col>
                    <xdr:colOff>904875</xdr:colOff>
                    <xdr:row>157</xdr:row>
                    <xdr:rowOff>419100</xdr:rowOff>
                  </to>
                </anchor>
              </controlPr>
            </control>
          </mc:Choice>
        </mc:AlternateContent>
        <mc:AlternateContent xmlns:mc="http://schemas.openxmlformats.org/markup-compatibility/2006">
          <mc:Choice Requires="x14">
            <control shapeId="21692" r:id="rId191" name="Option Button 188">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21693" r:id="rId192" name="Group Box 189">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1694" r:id="rId193" name="Option Button 190">
              <controlPr defaultSize="0" autoFill="0" autoLine="0" autoPict="0">
                <anchor moveWithCells="1" sizeWithCells="1">
                  <from>
                    <xdr:col>5</xdr:col>
                    <xdr:colOff>19050</xdr:colOff>
                    <xdr:row>158</xdr:row>
                    <xdr:rowOff>200025</xdr:rowOff>
                  </from>
                  <to>
                    <xdr:col>5</xdr:col>
                    <xdr:colOff>609600</xdr:colOff>
                    <xdr:row>158</xdr:row>
                    <xdr:rowOff>419100</xdr:rowOff>
                  </to>
                </anchor>
              </controlPr>
            </control>
          </mc:Choice>
        </mc:AlternateContent>
        <mc:AlternateContent xmlns:mc="http://schemas.openxmlformats.org/markup-compatibility/2006">
          <mc:Choice Requires="x14">
            <control shapeId="21695" r:id="rId194" name="Option Button 191">
              <controlPr defaultSize="0" autoFill="0" autoLine="0" autoPict="0">
                <anchor moveWithCells="1" sizeWithCells="1">
                  <from>
                    <xdr:col>1</xdr:col>
                    <xdr:colOff>504825</xdr:colOff>
                    <xdr:row>158</xdr:row>
                    <xdr:rowOff>200025</xdr:rowOff>
                  </from>
                  <to>
                    <xdr:col>1</xdr:col>
                    <xdr:colOff>904875</xdr:colOff>
                    <xdr:row>158</xdr:row>
                    <xdr:rowOff>419100</xdr:rowOff>
                  </to>
                </anchor>
              </controlPr>
            </control>
          </mc:Choice>
        </mc:AlternateContent>
        <mc:AlternateContent xmlns:mc="http://schemas.openxmlformats.org/markup-compatibility/2006">
          <mc:Choice Requires="x14">
            <control shapeId="21696" r:id="rId195" name="Option Button 192">
              <controlPr defaultSize="0" autoFill="0" autoLine="0" autoPict="0">
                <anchor moveWithCells="1" sizeWithCells="1">
                  <from>
                    <xdr:col>1</xdr:col>
                    <xdr:colOff>57150</xdr:colOff>
                    <xdr:row>158</xdr:row>
                    <xdr:rowOff>200025</xdr:rowOff>
                  </from>
                  <to>
                    <xdr:col>1</xdr:col>
                    <xdr:colOff>466725</xdr:colOff>
                    <xdr:row>158</xdr:row>
                    <xdr:rowOff>419100</xdr:rowOff>
                  </to>
                </anchor>
              </controlPr>
            </control>
          </mc:Choice>
        </mc:AlternateContent>
        <mc:AlternateContent xmlns:mc="http://schemas.openxmlformats.org/markup-compatibility/2006">
          <mc:Choice Requires="x14">
            <control shapeId="21697" r:id="rId196" name="Group Box 193">
              <controlPr defaultSize="0" autoFill="0" autoPict="0">
                <anchor moveWithCells="1" sizeWithCells="1">
                  <from>
                    <xdr:col>1</xdr:col>
                    <xdr:colOff>0</xdr:colOff>
                    <xdr:row>159</xdr:row>
                    <xdr:rowOff>0</xdr:rowOff>
                  </from>
                  <to>
                    <xdr:col>5</xdr:col>
                    <xdr:colOff>800100</xdr:colOff>
                    <xdr:row>160</xdr:row>
                    <xdr:rowOff>0</xdr:rowOff>
                  </to>
                </anchor>
              </controlPr>
            </control>
          </mc:Choice>
        </mc:AlternateContent>
        <mc:AlternateContent xmlns:mc="http://schemas.openxmlformats.org/markup-compatibility/2006">
          <mc:Choice Requires="x14">
            <control shapeId="21698" r:id="rId197" name="Option Button 194">
              <controlPr defaultSize="0" autoFill="0" autoLine="0" autoPict="0">
                <anchor moveWithCells="1" sizeWithCells="1">
                  <from>
                    <xdr:col>5</xdr:col>
                    <xdr:colOff>19050</xdr:colOff>
                    <xdr:row>159</xdr:row>
                    <xdr:rowOff>200025</xdr:rowOff>
                  </from>
                  <to>
                    <xdr:col>5</xdr:col>
                    <xdr:colOff>609600</xdr:colOff>
                    <xdr:row>159</xdr:row>
                    <xdr:rowOff>419100</xdr:rowOff>
                  </to>
                </anchor>
              </controlPr>
            </control>
          </mc:Choice>
        </mc:AlternateContent>
        <mc:AlternateContent xmlns:mc="http://schemas.openxmlformats.org/markup-compatibility/2006">
          <mc:Choice Requires="x14">
            <control shapeId="21699" r:id="rId198" name="Option Button 195">
              <controlPr defaultSize="0" autoFill="0" autoLine="0" autoPict="0">
                <anchor moveWithCells="1" sizeWithCells="1">
                  <from>
                    <xdr:col>1</xdr:col>
                    <xdr:colOff>504825</xdr:colOff>
                    <xdr:row>159</xdr:row>
                    <xdr:rowOff>200025</xdr:rowOff>
                  </from>
                  <to>
                    <xdr:col>1</xdr:col>
                    <xdr:colOff>904875</xdr:colOff>
                    <xdr:row>159</xdr:row>
                    <xdr:rowOff>419100</xdr:rowOff>
                  </to>
                </anchor>
              </controlPr>
            </control>
          </mc:Choice>
        </mc:AlternateContent>
        <mc:AlternateContent xmlns:mc="http://schemas.openxmlformats.org/markup-compatibility/2006">
          <mc:Choice Requires="x14">
            <control shapeId="21700" r:id="rId199" name="Option Button 196">
              <controlPr defaultSize="0" autoFill="0" autoLine="0" autoPict="0">
                <anchor moveWithCells="1" sizeWithCells="1">
                  <from>
                    <xdr:col>1</xdr:col>
                    <xdr:colOff>57150</xdr:colOff>
                    <xdr:row>159</xdr:row>
                    <xdr:rowOff>200025</xdr:rowOff>
                  </from>
                  <to>
                    <xdr:col>1</xdr:col>
                    <xdr:colOff>466725</xdr:colOff>
                    <xdr:row>159</xdr:row>
                    <xdr:rowOff>419100</xdr:rowOff>
                  </to>
                </anchor>
              </controlPr>
            </control>
          </mc:Choice>
        </mc:AlternateContent>
        <mc:AlternateContent xmlns:mc="http://schemas.openxmlformats.org/markup-compatibility/2006">
          <mc:Choice Requires="x14">
            <control shapeId="21701" r:id="rId200" name="Group Box 197">
              <controlPr defaultSize="0" autoFill="0" autoPict="0">
                <anchor moveWithCells="1" sizeWithCells="1">
                  <from>
                    <xdr:col>1</xdr:col>
                    <xdr:colOff>0</xdr:colOff>
                    <xdr:row>160</xdr:row>
                    <xdr:rowOff>0</xdr:rowOff>
                  </from>
                  <to>
                    <xdr:col>5</xdr:col>
                    <xdr:colOff>800100</xdr:colOff>
                    <xdr:row>161</xdr:row>
                    <xdr:rowOff>0</xdr:rowOff>
                  </to>
                </anchor>
              </controlPr>
            </control>
          </mc:Choice>
        </mc:AlternateContent>
        <mc:AlternateContent xmlns:mc="http://schemas.openxmlformats.org/markup-compatibility/2006">
          <mc:Choice Requires="x14">
            <control shapeId="21702" r:id="rId201" name="Option Button 198">
              <controlPr defaultSize="0" autoFill="0" autoLine="0" autoPict="0">
                <anchor moveWithCells="1" sizeWithCells="1">
                  <from>
                    <xdr:col>5</xdr:col>
                    <xdr:colOff>19050</xdr:colOff>
                    <xdr:row>160</xdr:row>
                    <xdr:rowOff>200025</xdr:rowOff>
                  </from>
                  <to>
                    <xdr:col>5</xdr:col>
                    <xdr:colOff>609600</xdr:colOff>
                    <xdr:row>160</xdr:row>
                    <xdr:rowOff>419100</xdr:rowOff>
                  </to>
                </anchor>
              </controlPr>
            </control>
          </mc:Choice>
        </mc:AlternateContent>
        <mc:AlternateContent xmlns:mc="http://schemas.openxmlformats.org/markup-compatibility/2006">
          <mc:Choice Requires="x14">
            <control shapeId="21703" r:id="rId202" name="Option Button 199">
              <controlPr defaultSize="0" autoFill="0" autoLine="0" autoPict="0">
                <anchor moveWithCells="1" sizeWithCells="1">
                  <from>
                    <xdr:col>1</xdr:col>
                    <xdr:colOff>504825</xdr:colOff>
                    <xdr:row>160</xdr:row>
                    <xdr:rowOff>200025</xdr:rowOff>
                  </from>
                  <to>
                    <xdr:col>1</xdr:col>
                    <xdr:colOff>904875</xdr:colOff>
                    <xdr:row>160</xdr:row>
                    <xdr:rowOff>419100</xdr:rowOff>
                  </to>
                </anchor>
              </controlPr>
            </control>
          </mc:Choice>
        </mc:AlternateContent>
        <mc:AlternateContent xmlns:mc="http://schemas.openxmlformats.org/markup-compatibility/2006">
          <mc:Choice Requires="x14">
            <control shapeId="21704" r:id="rId203" name="Option Button 200">
              <controlPr defaultSize="0" autoFill="0" autoLine="0" autoPict="0">
                <anchor moveWithCells="1" sizeWithCells="1">
                  <from>
                    <xdr:col>1</xdr:col>
                    <xdr:colOff>57150</xdr:colOff>
                    <xdr:row>160</xdr:row>
                    <xdr:rowOff>200025</xdr:rowOff>
                  </from>
                  <to>
                    <xdr:col>1</xdr:col>
                    <xdr:colOff>466725</xdr:colOff>
                    <xdr:row>160</xdr:row>
                    <xdr:rowOff>419100</xdr:rowOff>
                  </to>
                </anchor>
              </controlPr>
            </control>
          </mc:Choice>
        </mc:AlternateContent>
        <mc:AlternateContent xmlns:mc="http://schemas.openxmlformats.org/markup-compatibility/2006">
          <mc:Choice Requires="x14">
            <control shapeId="21705" r:id="rId204" name="Group Box 201">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1706" r:id="rId205" name="Option Button 202">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1707" r:id="rId206" name="Option Button 203">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1708" r:id="rId207" name="Option Button 204">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1709" r:id="rId208" name="Group Box 205">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1710" r:id="rId209" name="Option Button 206">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1711" r:id="rId210" name="Option Button 207">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1712" r:id="rId211" name="Option Button 208">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1713" r:id="rId212" name="Group Box 209">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1714" r:id="rId213" name="Option Button 210">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1715" r:id="rId214" name="Option Button 211">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1716" r:id="rId215" name="Option Button 212">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21717" r:id="rId216" name="Option Button 213">
              <controlPr defaultSize="0" autoFill="0" autoLine="0" autoPict="0">
                <anchor moveWithCells="1" sizeWithCells="1">
                  <from>
                    <xdr:col>2</xdr:col>
                    <xdr:colOff>38100</xdr:colOff>
                    <xdr:row>184</xdr:row>
                    <xdr:rowOff>66675</xdr:rowOff>
                  </from>
                  <to>
                    <xdr:col>5</xdr:col>
                    <xdr:colOff>657225</xdr:colOff>
                    <xdr:row>184</xdr:row>
                    <xdr:rowOff>295275</xdr:rowOff>
                  </to>
                </anchor>
              </controlPr>
            </control>
          </mc:Choice>
        </mc:AlternateContent>
        <mc:AlternateContent xmlns:mc="http://schemas.openxmlformats.org/markup-compatibility/2006">
          <mc:Choice Requires="x14">
            <control shapeId="21718" r:id="rId217" name="Option Button 214">
              <controlPr defaultSize="0" autoFill="0" autoLine="0" autoPict="0">
                <anchor moveWithCells="1" sizeWithCells="1">
                  <from>
                    <xdr:col>2</xdr:col>
                    <xdr:colOff>38100</xdr:colOff>
                    <xdr:row>184</xdr:row>
                    <xdr:rowOff>352425</xdr:rowOff>
                  </from>
                  <to>
                    <xdr:col>5</xdr:col>
                    <xdr:colOff>704850</xdr:colOff>
                    <xdr:row>184</xdr:row>
                    <xdr:rowOff>571500</xdr:rowOff>
                  </to>
                </anchor>
              </controlPr>
            </control>
          </mc:Choice>
        </mc:AlternateContent>
        <mc:AlternateContent xmlns:mc="http://schemas.openxmlformats.org/markup-compatibility/2006">
          <mc:Choice Requires="x14">
            <control shapeId="21719" r:id="rId218" name="Option Button 215">
              <controlPr defaultSize="0" autoFill="0" autoLine="0" autoPict="0">
                <anchor moveWithCells="1" sizeWithCells="1">
                  <from>
                    <xdr:col>2</xdr:col>
                    <xdr:colOff>38100</xdr:colOff>
                    <xdr:row>184</xdr:row>
                    <xdr:rowOff>647700</xdr:rowOff>
                  </from>
                  <to>
                    <xdr:col>5</xdr:col>
                    <xdr:colOff>676275</xdr:colOff>
                    <xdr:row>184</xdr:row>
                    <xdr:rowOff>895350</xdr:rowOff>
                  </to>
                </anchor>
              </controlPr>
            </control>
          </mc:Choice>
        </mc:AlternateContent>
        <mc:AlternateContent xmlns:mc="http://schemas.openxmlformats.org/markup-compatibility/2006">
          <mc:Choice Requires="x14">
            <control shapeId="21720" r:id="rId219" name="Group Box 216">
              <controlPr defaultSize="0" autoFill="0" autoPict="0">
                <anchor moveWithCells="1" sizeWithCells="1">
                  <from>
                    <xdr:col>2</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21721" r:id="rId220" name="Option Button 217">
              <controlPr defaultSize="0" autoFill="0" autoLine="0" autoPict="0">
                <anchor moveWithCells="1" sizeWithCells="1">
                  <from>
                    <xdr:col>2</xdr:col>
                    <xdr:colOff>38100</xdr:colOff>
                    <xdr:row>185</xdr:row>
                    <xdr:rowOff>66675</xdr:rowOff>
                  </from>
                  <to>
                    <xdr:col>5</xdr:col>
                    <xdr:colOff>657225</xdr:colOff>
                    <xdr:row>185</xdr:row>
                    <xdr:rowOff>295275</xdr:rowOff>
                  </to>
                </anchor>
              </controlPr>
            </control>
          </mc:Choice>
        </mc:AlternateContent>
        <mc:AlternateContent xmlns:mc="http://schemas.openxmlformats.org/markup-compatibility/2006">
          <mc:Choice Requires="x14">
            <control shapeId="21722" r:id="rId221" name="Option Button 218">
              <controlPr defaultSize="0" autoFill="0" autoLine="0" autoPict="0">
                <anchor moveWithCells="1" sizeWithCells="1">
                  <from>
                    <xdr:col>2</xdr:col>
                    <xdr:colOff>38100</xdr:colOff>
                    <xdr:row>185</xdr:row>
                    <xdr:rowOff>352425</xdr:rowOff>
                  </from>
                  <to>
                    <xdr:col>5</xdr:col>
                    <xdr:colOff>704850</xdr:colOff>
                    <xdr:row>185</xdr:row>
                    <xdr:rowOff>571500</xdr:rowOff>
                  </to>
                </anchor>
              </controlPr>
            </control>
          </mc:Choice>
        </mc:AlternateContent>
        <mc:AlternateContent xmlns:mc="http://schemas.openxmlformats.org/markup-compatibility/2006">
          <mc:Choice Requires="x14">
            <control shapeId="21723" r:id="rId222" name="Option Button 219">
              <controlPr defaultSize="0" autoFill="0" autoLine="0" autoPict="0">
                <anchor moveWithCells="1" sizeWithCells="1">
                  <from>
                    <xdr:col>2</xdr:col>
                    <xdr:colOff>38100</xdr:colOff>
                    <xdr:row>185</xdr:row>
                    <xdr:rowOff>647700</xdr:rowOff>
                  </from>
                  <to>
                    <xdr:col>5</xdr:col>
                    <xdr:colOff>676275</xdr:colOff>
                    <xdr:row>185</xdr:row>
                    <xdr:rowOff>895350</xdr:rowOff>
                  </to>
                </anchor>
              </controlPr>
            </control>
          </mc:Choice>
        </mc:AlternateContent>
        <mc:AlternateContent xmlns:mc="http://schemas.openxmlformats.org/markup-compatibility/2006">
          <mc:Choice Requires="x14">
            <control shapeId="21724" r:id="rId223" name="Group Box 220">
              <controlPr defaultSize="0" autoFill="0" autoPict="0">
                <anchor moveWithCells="1" sizeWithCells="1">
                  <from>
                    <xdr:col>2</xdr:col>
                    <xdr:colOff>0</xdr:colOff>
                    <xdr:row>185</xdr:row>
                    <xdr:rowOff>0</xdr:rowOff>
                  </from>
                  <to>
                    <xdr:col>5</xdr:col>
                    <xdr:colOff>800100</xdr:colOff>
                    <xdr:row>186</xdr:row>
                    <xdr:rowOff>0</xdr:rowOff>
                  </to>
                </anchor>
              </controlPr>
            </control>
          </mc:Choice>
        </mc:AlternateContent>
        <mc:AlternateContent xmlns:mc="http://schemas.openxmlformats.org/markup-compatibility/2006">
          <mc:Choice Requires="x14">
            <control shapeId="21725" r:id="rId224" name="Option Button 221">
              <controlPr defaultSize="0" autoFill="0" autoLine="0" autoPict="0">
                <anchor moveWithCells="1" sizeWithCells="1">
                  <from>
                    <xdr:col>2</xdr:col>
                    <xdr:colOff>38100</xdr:colOff>
                    <xdr:row>186</xdr:row>
                    <xdr:rowOff>66675</xdr:rowOff>
                  </from>
                  <to>
                    <xdr:col>5</xdr:col>
                    <xdr:colOff>657225</xdr:colOff>
                    <xdr:row>186</xdr:row>
                    <xdr:rowOff>295275</xdr:rowOff>
                  </to>
                </anchor>
              </controlPr>
            </control>
          </mc:Choice>
        </mc:AlternateContent>
        <mc:AlternateContent xmlns:mc="http://schemas.openxmlformats.org/markup-compatibility/2006">
          <mc:Choice Requires="x14">
            <control shapeId="21726" r:id="rId225" name="Option Button 222">
              <controlPr defaultSize="0" autoFill="0" autoLine="0" autoPict="0">
                <anchor moveWithCells="1" sizeWithCells="1">
                  <from>
                    <xdr:col>2</xdr:col>
                    <xdr:colOff>38100</xdr:colOff>
                    <xdr:row>186</xdr:row>
                    <xdr:rowOff>352425</xdr:rowOff>
                  </from>
                  <to>
                    <xdr:col>5</xdr:col>
                    <xdr:colOff>704850</xdr:colOff>
                    <xdr:row>186</xdr:row>
                    <xdr:rowOff>571500</xdr:rowOff>
                  </to>
                </anchor>
              </controlPr>
            </control>
          </mc:Choice>
        </mc:AlternateContent>
        <mc:AlternateContent xmlns:mc="http://schemas.openxmlformats.org/markup-compatibility/2006">
          <mc:Choice Requires="x14">
            <control shapeId="21727" r:id="rId226" name="Option Button 223">
              <controlPr defaultSize="0" autoFill="0" autoLine="0" autoPict="0">
                <anchor moveWithCells="1" sizeWithCells="1">
                  <from>
                    <xdr:col>2</xdr:col>
                    <xdr:colOff>38100</xdr:colOff>
                    <xdr:row>186</xdr:row>
                    <xdr:rowOff>647700</xdr:rowOff>
                  </from>
                  <to>
                    <xdr:col>5</xdr:col>
                    <xdr:colOff>676275</xdr:colOff>
                    <xdr:row>186</xdr:row>
                    <xdr:rowOff>895350</xdr:rowOff>
                  </to>
                </anchor>
              </controlPr>
            </control>
          </mc:Choice>
        </mc:AlternateContent>
        <mc:AlternateContent xmlns:mc="http://schemas.openxmlformats.org/markup-compatibility/2006">
          <mc:Choice Requires="x14">
            <control shapeId="21728" r:id="rId227" name="Group Box 224">
              <controlPr defaultSize="0" autoFill="0" autoPict="0">
                <anchor moveWithCells="1" sizeWithCells="1">
                  <from>
                    <xdr:col>2</xdr:col>
                    <xdr:colOff>0</xdr:colOff>
                    <xdr:row>186</xdr:row>
                    <xdr:rowOff>0</xdr:rowOff>
                  </from>
                  <to>
                    <xdr:col>5</xdr:col>
                    <xdr:colOff>800100</xdr:colOff>
                    <xdr:row>187</xdr:row>
                    <xdr:rowOff>0</xdr:rowOff>
                  </to>
                </anchor>
              </controlPr>
            </control>
          </mc:Choice>
        </mc:AlternateContent>
        <mc:AlternateContent xmlns:mc="http://schemas.openxmlformats.org/markup-compatibility/2006">
          <mc:Choice Requires="x14">
            <control shapeId="21729" r:id="rId228" name="Option Button 225">
              <controlPr defaultSize="0" autoFill="0" autoLine="0" autoPict="0">
                <anchor moveWithCells="1" sizeWithCells="1">
                  <from>
                    <xdr:col>2</xdr:col>
                    <xdr:colOff>38100</xdr:colOff>
                    <xdr:row>193</xdr:row>
                    <xdr:rowOff>66675</xdr:rowOff>
                  </from>
                  <to>
                    <xdr:col>5</xdr:col>
                    <xdr:colOff>657225</xdr:colOff>
                    <xdr:row>193</xdr:row>
                    <xdr:rowOff>295275</xdr:rowOff>
                  </to>
                </anchor>
              </controlPr>
            </control>
          </mc:Choice>
        </mc:AlternateContent>
        <mc:AlternateContent xmlns:mc="http://schemas.openxmlformats.org/markup-compatibility/2006">
          <mc:Choice Requires="x14">
            <control shapeId="21730" r:id="rId229" name="Option Button 226">
              <controlPr defaultSize="0" autoFill="0" autoLine="0" autoPict="0">
                <anchor moveWithCells="1" sizeWithCells="1">
                  <from>
                    <xdr:col>2</xdr:col>
                    <xdr:colOff>38100</xdr:colOff>
                    <xdr:row>193</xdr:row>
                    <xdr:rowOff>352425</xdr:rowOff>
                  </from>
                  <to>
                    <xdr:col>5</xdr:col>
                    <xdr:colOff>704850</xdr:colOff>
                    <xdr:row>193</xdr:row>
                    <xdr:rowOff>571500</xdr:rowOff>
                  </to>
                </anchor>
              </controlPr>
            </control>
          </mc:Choice>
        </mc:AlternateContent>
        <mc:AlternateContent xmlns:mc="http://schemas.openxmlformats.org/markup-compatibility/2006">
          <mc:Choice Requires="x14">
            <control shapeId="21731" r:id="rId230" name="Option Button 227">
              <controlPr defaultSize="0" autoFill="0" autoLine="0" autoPict="0">
                <anchor moveWithCells="1" sizeWithCells="1">
                  <from>
                    <xdr:col>2</xdr:col>
                    <xdr:colOff>38100</xdr:colOff>
                    <xdr:row>193</xdr:row>
                    <xdr:rowOff>647700</xdr:rowOff>
                  </from>
                  <to>
                    <xdr:col>5</xdr:col>
                    <xdr:colOff>676275</xdr:colOff>
                    <xdr:row>193</xdr:row>
                    <xdr:rowOff>895350</xdr:rowOff>
                  </to>
                </anchor>
              </controlPr>
            </control>
          </mc:Choice>
        </mc:AlternateContent>
        <mc:AlternateContent xmlns:mc="http://schemas.openxmlformats.org/markup-compatibility/2006">
          <mc:Choice Requires="x14">
            <control shapeId="21732" r:id="rId231" name="Group Box 228">
              <controlPr defaultSize="0" autoFill="0" autoPict="0">
                <anchor moveWithCells="1" sizeWithCells="1">
                  <from>
                    <xdr:col>2</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1733" r:id="rId232" name="Option Button 229">
              <controlPr defaultSize="0" autoFill="0" autoLine="0" autoPict="0">
                <anchor moveWithCells="1" sizeWithCells="1">
                  <from>
                    <xdr:col>2</xdr:col>
                    <xdr:colOff>38100</xdr:colOff>
                    <xdr:row>194</xdr:row>
                    <xdr:rowOff>66675</xdr:rowOff>
                  </from>
                  <to>
                    <xdr:col>5</xdr:col>
                    <xdr:colOff>657225</xdr:colOff>
                    <xdr:row>194</xdr:row>
                    <xdr:rowOff>295275</xdr:rowOff>
                  </to>
                </anchor>
              </controlPr>
            </control>
          </mc:Choice>
        </mc:AlternateContent>
        <mc:AlternateContent xmlns:mc="http://schemas.openxmlformats.org/markup-compatibility/2006">
          <mc:Choice Requires="x14">
            <control shapeId="21734" r:id="rId233" name="Option Button 230">
              <controlPr defaultSize="0" autoFill="0" autoLine="0" autoPict="0">
                <anchor moveWithCells="1" sizeWithCells="1">
                  <from>
                    <xdr:col>2</xdr:col>
                    <xdr:colOff>38100</xdr:colOff>
                    <xdr:row>194</xdr:row>
                    <xdr:rowOff>352425</xdr:rowOff>
                  </from>
                  <to>
                    <xdr:col>5</xdr:col>
                    <xdr:colOff>704850</xdr:colOff>
                    <xdr:row>194</xdr:row>
                    <xdr:rowOff>571500</xdr:rowOff>
                  </to>
                </anchor>
              </controlPr>
            </control>
          </mc:Choice>
        </mc:AlternateContent>
        <mc:AlternateContent xmlns:mc="http://schemas.openxmlformats.org/markup-compatibility/2006">
          <mc:Choice Requires="x14">
            <control shapeId="21735" r:id="rId234" name="Option Button 231">
              <controlPr defaultSize="0" autoFill="0" autoLine="0" autoPict="0">
                <anchor moveWithCells="1" sizeWithCells="1">
                  <from>
                    <xdr:col>2</xdr:col>
                    <xdr:colOff>38100</xdr:colOff>
                    <xdr:row>194</xdr:row>
                    <xdr:rowOff>647700</xdr:rowOff>
                  </from>
                  <to>
                    <xdr:col>5</xdr:col>
                    <xdr:colOff>676275</xdr:colOff>
                    <xdr:row>194</xdr:row>
                    <xdr:rowOff>895350</xdr:rowOff>
                  </to>
                </anchor>
              </controlPr>
            </control>
          </mc:Choice>
        </mc:AlternateContent>
        <mc:AlternateContent xmlns:mc="http://schemas.openxmlformats.org/markup-compatibility/2006">
          <mc:Choice Requires="x14">
            <control shapeId="21736" r:id="rId235" name="Group Box 232">
              <controlPr defaultSize="0" autoFill="0" autoPict="0">
                <anchor moveWithCells="1" sizeWithCells="1">
                  <from>
                    <xdr:col>2</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1737" r:id="rId236" name="Option Button 233">
              <controlPr defaultSize="0" autoFill="0" autoLine="0" autoPict="0">
                <anchor moveWithCells="1" sizeWithCells="1">
                  <from>
                    <xdr:col>2</xdr:col>
                    <xdr:colOff>38100</xdr:colOff>
                    <xdr:row>195</xdr:row>
                    <xdr:rowOff>66675</xdr:rowOff>
                  </from>
                  <to>
                    <xdr:col>5</xdr:col>
                    <xdr:colOff>657225</xdr:colOff>
                    <xdr:row>195</xdr:row>
                    <xdr:rowOff>295275</xdr:rowOff>
                  </to>
                </anchor>
              </controlPr>
            </control>
          </mc:Choice>
        </mc:AlternateContent>
        <mc:AlternateContent xmlns:mc="http://schemas.openxmlformats.org/markup-compatibility/2006">
          <mc:Choice Requires="x14">
            <control shapeId="21738" r:id="rId237" name="Option Button 234">
              <controlPr defaultSize="0" autoFill="0" autoLine="0" autoPict="0">
                <anchor moveWithCells="1" sizeWithCells="1">
                  <from>
                    <xdr:col>2</xdr:col>
                    <xdr:colOff>38100</xdr:colOff>
                    <xdr:row>195</xdr:row>
                    <xdr:rowOff>352425</xdr:rowOff>
                  </from>
                  <to>
                    <xdr:col>5</xdr:col>
                    <xdr:colOff>704850</xdr:colOff>
                    <xdr:row>195</xdr:row>
                    <xdr:rowOff>571500</xdr:rowOff>
                  </to>
                </anchor>
              </controlPr>
            </control>
          </mc:Choice>
        </mc:AlternateContent>
        <mc:AlternateContent xmlns:mc="http://schemas.openxmlformats.org/markup-compatibility/2006">
          <mc:Choice Requires="x14">
            <control shapeId="21739" r:id="rId238" name="Option Button 235">
              <controlPr defaultSize="0" autoFill="0" autoLine="0" autoPict="0">
                <anchor moveWithCells="1" sizeWithCells="1">
                  <from>
                    <xdr:col>2</xdr:col>
                    <xdr:colOff>38100</xdr:colOff>
                    <xdr:row>195</xdr:row>
                    <xdr:rowOff>647700</xdr:rowOff>
                  </from>
                  <to>
                    <xdr:col>5</xdr:col>
                    <xdr:colOff>676275</xdr:colOff>
                    <xdr:row>195</xdr:row>
                    <xdr:rowOff>895350</xdr:rowOff>
                  </to>
                </anchor>
              </controlPr>
            </control>
          </mc:Choice>
        </mc:AlternateContent>
        <mc:AlternateContent xmlns:mc="http://schemas.openxmlformats.org/markup-compatibility/2006">
          <mc:Choice Requires="x14">
            <control shapeId="21740" r:id="rId239" name="Group Box 236">
              <controlPr defaultSize="0" autoFill="0" autoPict="0">
                <anchor moveWithCells="1" sizeWithCells="1">
                  <from>
                    <xdr:col>2</xdr:col>
                    <xdr:colOff>0</xdr:colOff>
                    <xdr:row>195</xdr:row>
                    <xdr:rowOff>0</xdr:rowOff>
                  </from>
                  <to>
                    <xdr:col>5</xdr:col>
                    <xdr:colOff>800100</xdr:colOff>
                    <xdr:row>196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T221"/>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〔サービス分析：訪問介護〕</v>
      </c>
      <c r="B1" s="4"/>
      <c r="C1" s="4"/>
      <c r="D1" s="4"/>
      <c r="E1" s="3"/>
      <c r="F1" s="141" t="s">
        <v>140</v>
      </c>
      <c r="H1" s="23"/>
    </row>
    <row r="2" spans="1:20" ht="14.25" customHeight="1" x14ac:dyDescent="0.15">
      <c r="A2" s="1"/>
      <c r="B2" s="4"/>
      <c r="C2" s="4"/>
      <c r="F2" s="6" t="str">
        <f>"《事業所名： " &amp; 評価結果報告書!B24 &amp; "》"</f>
        <v>《事業所名： 》</v>
      </c>
      <c r="H2" s="25"/>
    </row>
    <row r="3" spans="1:20" ht="14.25" customHeight="1" x14ac:dyDescent="0.15">
      <c r="A3" s="72" t="s">
        <v>58</v>
      </c>
      <c r="B3" s="73" t="s">
        <v>76</v>
      </c>
      <c r="C3" s="75"/>
      <c r="D3" s="75"/>
      <c r="E3" s="76"/>
      <c r="H3" s="74"/>
      <c r="I3" s="55"/>
      <c r="J3" s="7"/>
      <c r="K3" s="7"/>
      <c r="L3" s="74"/>
      <c r="M3" s="74"/>
      <c r="N3" s="74"/>
      <c r="O3" s="74"/>
      <c r="P3" s="74"/>
      <c r="Q3" s="74"/>
      <c r="R3" s="74"/>
      <c r="S3" s="74"/>
      <c r="T3" s="74" t="s">
        <v>67</v>
      </c>
    </row>
    <row r="4" spans="1:20" ht="18" customHeight="1" thickBot="1" x14ac:dyDescent="0.2">
      <c r="A4" s="78" t="s">
        <v>0</v>
      </c>
      <c r="B4" s="327" t="s">
        <v>77</v>
      </c>
      <c r="C4" s="328"/>
      <c r="D4" s="328"/>
      <c r="E4" s="328"/>
      <c r="F4" s="329"/>
      <c r="H4" s="74"/>
      <c r="I4" s="55"/>
      <c r="J4" s="7" t="s">
        <v>60</v>
      </c>
      <c r="K4" s="7"/>
      <c r="L4" s="74"/>
      <c r="M4" s="74"/>
      <c r="N4" s="74"/>
      <c r="O4" s="74"/>
      <c r="P4" s="74"/>
      <c r="Q4" s="74"/>
      <c r="R4" s="74"/>
      <c r="S4" s="74"/>
      <c r="T4" s="74" t="s">
        <v>61</v>
      </c>
    </row>
    <row r="5" spans="1:20" ht="18" customHeight="1" thickTop="1" x14ac:dyDescent="0.15">
      <c r="A5" s="288">
        <v>1</v>
      </c>
      <c r="B5" s="290" t="s">
        <v>270</v>
      </c>
      <c r="C5" s="291"/>
      <c r="D5" s="291"/>
      <c r="E5" s="291"/>
      <c r="F5" s="292"/>
      <c r="H5" s="74"/>
      <c r="I5" s="55"/>
      <c r="J5" s="7" t="s">
        <v>56</v>
      </c>
      <c r="K5" s="7"/>
      <c r="L5" s="74"/>
      <c r="M5" s="74"/>
      <c r="N5" s="74"/>
      <c r="O5" s="74"/>
      <c r="P5" s="74"/>
      <c r="Q5" s="74"/>
      <c r="R5" s="74"/>
      <c r="S5" s="74"/>
      <c r="T5" s="74" t="s">
        <v>62</v>
      </c>
    </row>
    <row r="6" spans="1:20" s="84" customFormat="1" ht="30" customHeight="1" thickBot="1" x14ac:dyDescent="0.2">
      <c r="A6" s="289"/>
      <c r="B6" s="293" t="s">
        <v>269</v>
      </c>
      <c r="C6" s="294"/>
      <c r="D6" s="323" t="s">
        <v>84</v>
      </c>
      <c r="E6" s="323"/>
      <c r="F6" s="125" t="str">
        <f>IF(COUNT(P10:Q13) &gt; 0,COUNT(P10:P13) &amp; "／" &amp; COUNT(P10:Q13),"")</f>
        <v/>
      </c>
      <c r="G6" s="79"/>
      <c r="H6" s="80"/>
      <c r="I6" s="81"/>
      <c r="J6" s="82" t="s">
        <v>63</v>
      </c>
      <c r="K6" s="80">
        <v>1</v>
      </c>
      <c r="L6" s="80">
        <v>541</v>
      </c>
      <c r="M6" s="83"/>
      <c r="N6" s="83"/>
      <c r="O6" s="83"/>
      <c r="P6" s="83"/>
      <c r="Q6" s="83"/>
      <c r="R6" s="83"/>
      <c r="S6" s="74"/>
      <c r="T6" s="83"/>
    </row>
    <row r="7" spans="1:20" x14ac:dyDescent="0.15">
      <c r="A7" s="91"/>
      <c r="B7" s="92" t="s">
        <v>157</v>
      </c>
      <c r="C7" s="324" t="str">
        <f>IF((MIN(I10:I13)=0),"標準項目の「あり」「なし」を選択してください","")</f>
        <v>標準項目の「あり」「なし」を選択してください</v>
      </c>
      <c r="D7" s="324"/>
      <c r="E7" s="324"/>
      <c r="F7" s="325"/>
      <c r="H7" s="74"/>
      <c r="I7" s="55"/>
      <c r="J7" s="7" t="s">
        <v>66</v>
      </c>
      <c r="K7" s="7">
        <v>1</v>
      </c>
      <c r="L7" s="74">
        <v>16513</v>
      </c>
      <c r="M7" s="74"/>
      <c r="N7" s="74"/>
      <c r="O7" s="74"/>
      <c r="P7" s="74"/>
      <c r="Q7" s="74"/>
      <c r="R7" s="74"/>
      <c r="S7" s="74"/>
      <c r="T7" s="74"/>
    </row>
    <row r="8" spans="1:20" s="96" customFormat="1" ht="37.5" customHeight="1" x14ac:dyDescent="0.15">
      <c r="A8" s="93" t="s">
        <v>57</v>
      </c>
      <c r="B8" s="272" t="s">
        <v>271</v>
      </c>
      <c r="C8" s="273"/>
      <c r="D8" s="326" t="str">
        <f xml:space="preserve"> "評点（" &amp; REPT("○",COUNT(P10:P13)) &amp; REPT("●",COUNT(Q10:Q13)) &amp; "）"</f>
        <v>評点（）</v>
      </c>
      <c r="E8" s="326"/>
      <c r="F8" s="113" t="str">
        <f>IF(COUNT(R10:R13)&gt;0,"・非該当" &amp; COUNT(R10:R13),"")</f>
        <v/>
      </c>
      <c r="G8" s="79"/>
      <c r="H8" s="94"/>
      <c r="I8" s="95" t="str">
        <f>IF(MIN(I10:I13)=0,"",IF(COUNT(P10:Q13)=0,"-",IF(COUNT(P10:Q13)=COUNT(P10:P13),"A",IF(COUNT(P10:P13)=0,"C","B"))))</f>
        <v/>
      </c>
      <c r="J8" s="7" t="s">
        <v>51</v>
      </c>
      <c r="K8" s="95"/>
      <c r="L8" s="94"/>
      <c r="M8" s="94"/>
      <c r="N8" s="94"/>
      <c r="O8" s="94"/>
      <c r="P8" s="94"/>
      <c r="Q8" s="94"/>
      <c r="R8" s="94"/>
      <c r="S8" s="74"/>
      <c r="T8" s="94"/>
    </row>
    <row r="9" spans="1:20" x14ac:dyDescent="0.15">
      <c r="A9" s="91"/>
      <c r="B9" s="112" t="s">
        <v>52</v>
      </c>
      <c r="C9" s="315" t="s">
        <v>53</v>
      </c>
      <c r="D9" s="316"/>
      <c r="E9" s="316"/>
      <c r="F9" s="317"/>
      <c r="H9" s="74"/>
      <c r="I9" s="55"/>
      <c r="J9" s="7" t="s">
        <v>54</v>
      </c>
      <c r="K9" s="7"/>
      <c r="L9" s="74"/>
      <c r="M9" s="74"/>
      <c r="N9" s="74"/>
      <c r="O9" s="74"/>
      <c r="P9" s="74"/>
      <c r="Q9" s="74"/>
      <c r="R9" s="74"/>
      <c r="S9" s="74"/>
      <c r="T9" s="74"/>
    </row>
    <row r="10" spans="1:20" ht="37.5" customHeight="1" x14ac:dyDescent="0.15">
      <c r="A10" s="91"/>
      <c r="B10" s="97"/>
      <c r="C10" s="293" t="s">
        <v>272</v>
      </c>
      <c r="D10" s="294"/>
      <c r="E10" s="318"/>
      <c r="F10" s="98"/>
      <c r="G10" s="79"/>
      <c r="H10" s="74"/>
      <c r="I10" s="55">
        <v>0</v>
      </c>
      <c r="J10" s="7" t="s">
        <v>55</v>
      </c>
      <c r="K10" s="7">
        <v>1</v>
      </c>
      <c r="L10" s="74">
        <v>56989</v>
      </c>
      <c r="M10" s="74"/>
      <c r="N10" s="74"/>
      <c r="O10" s="74"/>
      <c r="P10" s="74" t="str">
        <f>IF(I10=3,1,"")</f>
        <v/>
      </c>
      <c r="Q10" s="74" t="str">
        <f>IF(I10=2,1,"")</f>
        <v/>
      </c>
      <c r="R10" s="74" t="str">
        <f>IF(I10=1,1,"")</f>
        <v/>
      </c>
      <c r="S10" s="74"/>
      <c r="T10" s="74"/>
    </row>
    <row r="11" spans="1:20" ht="37.5" customHeight="1" x14ac:dyDescent="0.15">
      <c r="A11" s="91"/>
      <c r="B11" s="97"/>
      <c r="C11" s="293" t="s">
        <v>273</v>
      </c>
      <c r="D11" s="294"/>
      <c r="E11" s="318"/>
      <c r="F11" s="98"/>
      <c r="G11" s="79"/>
      <c r="H11" s="74"/>
      <c r="I11" s="55">
        <v>0</v>
      </c>
      <c r="J11" s="7" t="s">
        <v>55</v>
      </c>
      <c r="K11" s="7">
        <v>2</v>
      </c>
      <c r="L11" s="74">
        <v>56990</v>
      </c>
      <c r="M11" s="74"/>
      <c r="N11" s="74"/>
      <c r="O11" s="74"/>
      <c r="P11" s="74" t="str">
        <f>IF(I11=3,1,"")</f>
        <v/>
      </c>
      <c r="Q11" s="74" t="str">
        <f>IF(I11=2,1,"")</f>
        <v/>
      </c>
      <c r="R11" s="74" t="str">
        <f>IF(I11=1,1,"")</f>
        <v/>
      </c>
      <c r="S11" s="74"/>
      <c r="T11" s="74"/>
    </row>
    <row r="12" spans="1:20" ht="37.5" customHeight="1" x14ac:dyDescent="0.15">
      <c r="A12" s="91"/>
      <c r="B12" s="97"/>
      <c r="C12" s="293" t="s">
        <v>274</v>
      </c>
      <c r="D12" s="294"/>
      <c r="E12" s="318"/>
      <c r="F12" s="98"/>
      <c r="G12" s="79"/>
      <c r="H12" s="74"/>
      <c r="I12" s="55">
        <v>0</v>
      </c>
      <c r="J12" s="7" t="s">
        <v>55</v>
      </c>
      <c r="K12" s="7">
        <v>3</v>
      </c>
      <c r="L12" s="74">
        <v>56991</v>
      </c>
      <c r="M12" s="74"/>
      <c r="N12" s="74"/>
      <c r="O12" s="74"/>
      <c r="P12" s="74" t="str">
        <f>IF(I12=3,1,"")</f>
        <v/>
      </c>
      <c r="Q12" s="74" t="str">
        <f>IF(I12=2,1,"")</f>
        <v/>
      </c>
      <c r="R12" s="74" t="str">
        <f>IF(I12=1,1,"")</f>
        <v/>
      </c>
      <c r="S12" s="74"/>
      <c r="T12" s="74"/>
    </row>
    <row r="13" spans="1:20" ht="37.5" customHeight="1" thickBot="1" x14ac:dyDescent="0.2">
      <c r="A13" s="91"/>
      <c r="B13" s="97"/>
      <c r="C13" s="293" t="s">
        <v>275</v>
      </c>
      <c r="D13" s="294"/>
      <c r="E13" s="318"/>
      <c r="F13" s="98"/>
      <c r="G13" s="79"/>
      <c r="H13" s="74"/>
      <c r="I13" s="55">
        <v>0</v>
      </c>
      <c r="J13" s="7" t="s">
        <v>55</v>
      </c>
      <c r="K13" s="7">
        <v>4</v>
      </c>
      <c r="L13" s="74">
        <v>56992</v>
      </c>
      <c r="M13" s="74"/>
      <c r="N13" s="74"/>
      <c r="O13" s="74"/>
      <c r="P13" s="74" t="str">
        <f>IF(I13=3,1,"")</f>
        <v/>
      </c>
      <c r="Q13" s="74" t="str">
        <f>IF(I13=2,1,"")</f>
        <v/>
      </c>
      <c r="R13" s="74" t="str">
        <f>IF(I13=1,1,"")</f>
        <v/>
      </c>
      <c r="S13" s="74"/>
      <c r="T13" s="74"/>
    </row>
    <row r="14" spans="1:20" ht="20.25" customHeight="1" x14ac:dyDescent="0.15">
      <c r="A14" s="99"/>
      <c r="B14" s="319" t="s">
        <v>276</v>
      </c>
      <c r="C14" s="320"/>
      <c r="D14" s="321" t="str">
        <f>IF(AND(LEN(SBcase1_1)&lt;&gt;0,COUNT(R10:R13)=4),SBcheckB_1,(IF(LEN(SBcheckA_1)&lt;&gt;0,SBcheckA_1, SBcheckB_1)))</f>
        <v>サブカテゴリー1の講評を入力してください</v>
      </c>
      <c r="E14" s="321"/>
      <c r="F14" s="322"/>
      <c r="H14" s="74"/>
      <c r="I14" s="55"/>
      <c r="J14" s="7" t="s">
        <v>56</v>
      </c>
      <c r="K14" s="7"/>
      <c r="L14" s="74"/>
      <c r="M14" s="74"/>
      <c r="N14" s="74"/>
      <c r="O14" s="74"/>
      <c r="P14" s="74"/>
      <c r="Q14" s="74"/>
      <c r="R14" s="74"/>
      <c r="S14" s="74"/>
      <c r="T14" s="74"/>
    </row>
    <row r="15" spans="1:20" s="103" customFormat="1" ht="21" customHeight="1" x14ac:dyDescent="0.15">
      <c r="A15" s="110"/>
      <c r="B15" s="302"/>
      <c r="C15" s="303"/>
      <c r="D15" s="303"/>
      <c r="E15" s="303"/>
      <c r="F15" s="304"/>
      <c r="G15" s="2" t="str">
        <f>IF(LEN(B15)=0,"",IF(40-LEN(B15)&gt;0,"残り" &amp; 40-LEN(B15) &amp; "文字",IF(40-LEN(B15)=0,"","文字数がオーバーしています")))</f>
        <v/>
      </c>
      <c r="H15" s="100"/>
      <c r="I15" s="101"/>
      <c r="J15" s="7" t="s">
        <v>78</v>
      </c>
      <c r="K15" s="100"/>
      <c r="L15" s="100"/>
      <c r="M15" s="102"/>
      <c r="N15" s="102"/>
      <c r="O15" s="102"/>
      <c r="P15" s="102"/>
      <c r="Q15" s="102"/>
      <c r="R15" s="102"/>
      <c r="S15" s="74"/>
      <c r="T15" s="102"/>
    </row>
    <row r="16" spans="1:20" s="103" customFormat="1" ht="65.099999999999994" customHeight="1" x14ac:dyDescent="0.15">
      <c r="A16" s="111"/>
      <c r="B16" s="305"/>
      <c r="C16" s="306"/>
      <c r="D16" s="306"/>
      <c r="E16" s="306"/>
      <c r="F16" s="307"/>
      <c r="G16" s="2" t="str">
        <f>IF(LEN(B16)=0,"",IF(256-LEN(B16)&gt;0,"残り" &amp; 256-LEN(B16) &amp; "文字",IF(256-LEN(B16)=0,"","文字数がオーバーしています")))</f>
        <v/>
      </c>
      <c r="H16" s="100"/>
      <c r="I16" s="101"/>
      <c r="J16" s="7" t="s">
        <v>81</v>
      </c>
      <c r="K16" s="100"/>
      <c r="L16" s="100"/>
      <c r="M16" s="102"/>
      <c r="N16" s="102"/>
      <c r="O16" s="102"/>
      <c r="P16" s="102"/>
      <c r="Q16" s="102"/>
      <c r="R16" s="102"/>
      <c r="S16" s="74"/>
      <c r="T16" s="102"/>
    </row>
    <row r="17" spans="1:20" s="103" customFormat="1" ht="21" customHeight="1" x14ac:dyDescent="0.15">
      <c r="A17" s="111"/>
      <c r="B17" s="308"/>
      <c r="C17" s="309"/>
      <c r="D17" s="309"/>
      <c r="E17" s="309"/>
      <c r="F17" s="310"/>
      <c r="G17" s="2" t="str">
        <f>IF(LEN(B17)=0,"",IF(40-LEN(B17)&gt;0,"残り" &amp; 40-LEN(B17) &amp; "文字",IF(40-LEN(B17)=0,"","文字数がオーバーしています")))</f>
        <v/>
      </c>
      <c r="H17" s="100"/>
      <c r="I17" s="101"/>
      <c r="J17" s="7" t="s">
        <v>79</v>
      </c>
      <c r="K17" s="100"/>
      <c r="L17" s="100"/>
      <c r="M17" s="102"/>
      <c r="N17" s="102"/>
      <c r="O17" s="102"/>
      <c r="P17" s="102"/>
      <c r="Q17" s="102"/>
      <c r="R17" s="102"/>
      <c r="S17" s="74"/>
      <c r="T17" s="102"/>
    </row>
    <row r="18" spans="1:20" s="103" customFormat="1" ht="65.099999999999994" customHeight="1" x14ac:dyDescent="0.15">
      <c r="A18" s="111"/>
      <c r="B18" s="311"/>
      <c r="C18" s="311"/>
      <c r="D18" s="311"/>
      <c r="E18" s="311"/>
      <c r="F18" s="312"/>
      <c r="G18" s="2" t="str">
        <f>IF(LEN(B18)=0,"",IF(256-LEN(B18)&gt;0,"残り" &amp; 256-LEN(B18) &amp; "文字",IF(256-LEN(B18)=0,"","文字数がオーバーしています")))</f>
        <v/>
      </c>
      <c r="H18" s="100"/>
      <c r="I18" s="101"/>
      <c r="J18" s="7" t="s">
        <v>82</v>
      </c>
      <c r="K18" s="100"/>
      <c r="L18" s="100"/>
      <c r="M18" s="102"/>
      <c r="N18" s="102"/>
      <c r="O18" s="102"/>
      <c r="P18" s="102"/>
      <c r="Q18" s="102"/>
      <c r="R18" s="102"/>
      <c r="S18" s="74"/>
      <c r="T18" s="102"/>
    </row>
    <row r="19" spans="1:20" s="103" customFormat="1" ht="21" customHeight="1" x14ac:dyDescent="0.15">
      <c r="A19" s="111"/>
      <c r="B19" s="308"/>
      <c r="C19" s="309"/>
      <c r="D19" s="309"/>
      <c r="E19" s="309"/>
      <c r="F19" s="310"/>
      <c r="G19" s="2" t="str">
        <f>IF(LEN(B19)=0,"",IF(40-LEN(B19)&gt;0,"残り" &amp; 40-LEN(B19) &amp; "文字",IF(40-LEN(B19)=0,"","文字数がオーバーしています")))</f>
        <v/>
      </c>
      <c r="H19" s="100"/>
      <c r="I19" s="101"/>
      <c r="J19" s="7" t="s">
        <v>80</v>
      </c>
      <c r="K19" s="100"/>
      <c r="L19" s="100"/>
      <c r="M19" s="102"/>
      <c r="N19" s="102"/>
      <c r="O19" s="102"/>
      <c r="P19" s="102"/>
      <c r="Q19" s="102"/>
      <c r="R19" s="102"/>
      <c r="S19" s="74"/>
      <c r="T19" s="102"/>
    </row>
    <row r="20" spans="1:20" s="103" customFormat="1" ht="65.099999999999994" customHeight="1" thickBot="1" x14ac:dyDescent="0.2">
      <c r="A20" s="104"/>
      <c r="B20" s="313"/>
      <c r="C20" s="313"/>
      <c r="D20" s="313"/>
      <c r="E20" s="313"/>
      <c r="F20" s="314"/>
      <c r="G20" s="2" t="str">
        <f>IF(LEN(B20)=0,"",IF(256-LEN(B20)&gt;0,"残り" &amp; 256-LEN(B20) &amp; "文字",IF(256-LEN(B20)=0,"","文字数がオーバーしています")))</f>
        <v/>
      </c>
      <c r="H20" s="100"/>
      <c r="I20" s="101"/>
      <c r="J20" s="7" t="s">
        <v>83</v>
      </c>
      <c r="K20" s="100"/>
      <c r="L20" s="100"/>
      <c r="M20" s="102"/>
      <c r="N20" s="102"/>
      <c r="O20" s="102"/>
      <c r="P20" s="102"/>
      <c r="Q20" s="102"/>
      <c r="R20" s="102"/>
      <c r="S20" s="74"/>
      <c r="T20" s="102"/>
    </row>
    <row r="21" spans="1:20" ht="18" customHeight="1" thickTop="1" x14ac:dyDescent="0.15">
      <c r="A21" s="288">
        <v>2</v>
      </c>
      <c r="B21" s="290" t="s">
        <v>278</v>
      </c>
      <c r="C21" s="291"/>
      <c r="D21" s="291"/>
      <c r="E21" s="291"/>
      <c r="F21" s="292"/>
      <c r="H21" s="74"/>
      <c r="I21" s="55"/>
      <c r="J21" s="7" t="s">
        <v>56</v>
      </c>
      <c r="K21" s="7"/>
      <c r="L21" s="74"/>
      <c r="M21" s="74"/>
      <c r="N21" s="74"/>
      <c r="O21" s="74"/>
      <c r="P21" s="74"/>
      <c r="Q21" s="74"/>
      <c r="R21" s="74"/>
      <c r="S21" s="74"/>
      <c r="T21" s="74" t="s">
        <v>62</v>
      </c>
    </row>
    <row r="22" spans="1:20" s="84" customFormat="1" ht="30" customHeight="1" thickBot="1" x14ac:dyDescent="0.2">
      <c r="A22" s="289"/>
      <c r="B22" s="293" t="s">
        <v>277</v>
      </c>
      <c r="C22" s="294"/>
      <c r="D22" s="323" t="s">
        <v>84</v>
      </c>
      <c r="E22" s="323"/>
      <c r="F22" s="125" t="str">
        <f>IF(COUNT(P26:Q35) &gt; 0,COUNT(P26:P35) &amp; "／" &amp; COUNT(P26:Q35),"")</f>
        <v/>
      </c>
      <c r="G22" s="79"/>
      <c r="H22" s="80"/>
      <c r="I22" s="81"/>
      <c r="J22" s="82" t="s">
        <v>63</v>
      </c>
      <c r="K22" s="80">
        <v>2</v>
      </c>
      <c r="L22" s="80">
        <v>542</v>
      </c>
      <c r="M22" s="83"/>
      <c r="N22" s="83"/>
      <c r="O22" s="83"/>
      <c r="P22" s="83"/>
      <c r="Q22" s="83"/>
      <c r="R22" s="83"/>
      <c r="S22" s="74"/>
      <c r="T22" s="83"/>
    </row>
    <row r="23" spans="1:20" x14ac:dyDescent="0.15">
      <c r="A23" s="91"/>
      <c r="B23" s="92" t="s">
        <v>157</v>
      </c>
      <c r="C23" s="324" t="str">
        <f>IF((MIN(I26:I28)=0),"標準項目の「あり」「なし」を選択してください","")</f>
        <v>標準項目の「あり」「なし」を選択してください</v>
      </c>
      <c r="D23" s="324"/>
      <c r="E23" s="324"/>
      <c r="F23" s="325"/>
      <c r="H23" s="74"/>
      <c r="I23" s="55"/>
      <c r="J23" s="7" t="s">
        <v>66</v>
      </c>
      <c r="K23" s="7">
        <v>1</v>
      </c>
      <c r="L23" s="74">
        <v>16514</v>
      </c>
      <c r="M23" s="74"/>
      <c r="N23" s="74"/>
      <c r="O23" s="74"/>
      <c r="P23" s="74"/>
      <c r="Q23" s="74"/>
      <c r="R23" s="74"/>
      <c r="S23" s="74"/>
      <c r="T23" s="74"/>
    </row>
    <row r="24" spans="1:20" s="96" customFormat="1" ht="37.5" customHeight="1" x14ac:dyDescent="0.15">
      <c r="A24" s="93" t="s">
        <v>57</v>
      </c>
      <c r="B24" s="272" t="s">
        <v>279</v>
      </c>
      <c r="C24" s="273"/>
      <c r="D24" s="326" t="str">
        <f xml:space="preserve"> "評点（" &amp; REPT("○",COUNT(P26:P28)) &amp; REPT("●",COUNT(Q26:Q28)) &amp; "）"</f>
        <v>評点（）</v>
      </c>
      <c r="E24" s="326"/>
      <c r="F24" s="113" t="str">
        <f>IF(COUNT(R26:R28)&gt;0,"・非該当" &amp; COUNT(R26:R28),"")</f>
        <v/>
      </c>
      <c r="G24" s="79"/>
      <c r="H24" s="94"/>
      <c r="I24" s="95" t="str">
        <f>IF(MIN(I26:I28)=0,"",IF(COUNT(P26:Q28)=0,"-",IF(COUNT(P26:Q28)=COUNT(P26:P28),"A",IF(COUNT(P26:P28)=0,"C","B"))))</f>
        <v/>
      </c>
      <c r="J24" s="7" t="s">
        <v>51</v>
      </c>
      <c r="K24" s="95"/>
      <c r="L24" s="94"/>
      <c r="M24" s="94"/>
      <c r="N24" s="94"/>
      <c r="O24" s="94"/>
      <c r="P24" s="94"/>
      <c r="Q24" s="94"/>
      <c r="R24" s="94"/>
      <c r="S24" s="74"/>
      <c r="T24" s="94"/>
    </row>
    <row r="25" spans="1:20" x14ac:dyDescent="0.15">
      <c r="A25" s="91"/>
      <c r="B25" s="112" t="s">
        <v>52</v>
      </c>
      <c r="C25" s="315" t="s">
        <v>53</v>
      </c>
      <c r="D25" s="316"/>
      <c r="E25" s="316"/>
      <c r="F25" s="317"/>
      <c r="H25" s="74"/>
      <c r="I25" s="55"/>
      <c r="J25" s="7" t="s">
        <v>54</v>
      </c>
      <c r="K25" s="7"/>
      <c r="L25" s="74"/>
      <c r="M25" s="74"/>
      <c r="N25" s="74"/>
      <c r="O25" s="74"/>
      <c r="P25" s="74"/>
      <c r="Q25" s="74"/>
      <c r="R25" s="74"/>
      <c r="S25" s="74"/>
      <c r="T25" s="74"/>
    </row>
    <row r="26" spans="1:20" ht="37.5" customHeight="1" x14ac:dyDescent="0.15">
      <c r="A26" s="91"/>
      <c r="B26" s="97"/>
      <c r="C26" s="293" t="s">
        <v>280</v>
      </c>
      <c r="D26" s="294"/>
      <c r="E26" s="318"/>
      <c r="F26" s="98"/>
      <c r="G26" s="79"/>
      <c r="H26" s="74"/>
      <c r="I26" s="55">
        <v>0</v>
      </c>
      <c r="J26" s="7" t="s">
        <v>55</v>
      </c>
      <c r="K26" s="7">
        <v>1</v>
      </c>
      <c r="L26" s="74">
        <v>56993</v>
      </c>
      <c r="M26" s="74"/>
      <c r="N26" s="74"/>
      <c r="O26" s="74"/>
      <c r="P26" s="74" t="str">
        <f>IF(I26=3,1,"")</f>
        <v/>
      </c>
      <c r="Q26" s="74" t="str">
        <f>IF(I26=2,1,"")</f>
        <v/>
      </c>
      <c r="R26" s="74" t="str">
        <f>IF(I26=1,1,"")</f>
        <v/>
      </c>
      <c r="S26" s="74"/>
      <c r="T26" s="74"/>
    </row>
    <row r="27" spans="1:20" ht="37.5" customHeight="1" x14ac:dyDescent="0.15">
      <c r="A27" s="91"/>
      <c r="B27" s="97"/>
      <c r="C27" s="293" t="s">
        <v>281</v>
      </c>
      <c r="D27" s="294"/>
      <c r="E27" s="318"/>
      <c r="F27" s="98"/>
      <c r="G27" s="79"/>
      <c r="H27" s="74"/>
      <c r="I27" s="55">
        <v>0</v>
      </c>
      <c r="J27" s="7" t="s">
        <v>55</v>
      </c>
      <c r="K27" s="7">
        <v>2</v>
      </c>
      <c r="L27" s="74">
        <v>56994</v>
      </c>
      <c r="M27" s="74"/>
      <c r="N27" s="74"/>
      <c r="O27" s="74"/>
      <c r="P27" s="74" t="str">
        <f>IF(I27=3,1,"")</f>
        <v/>
      </c>
      <c r="Q27" s="74" t="str">
        <f>IF(I27=2,1,"")</f>
        <v/>
      </c>
      <c r="R27" s="74" t="str">
        <f>IF(I27=1,1,"")</f>
        <v/>
      </c>
      <c r="S27" s="74"/>
      <c r="T27" s="74"/>
    </row>
    <row r="28" spans="1:20" ht="37.5" customHeight="1" thickBot="1" x14ac:dyDescent="0.2">
      <c r="A28" s="91"/>
      <c r="B28" s="97"/>
      <c r="C28" s="293" t="s">
        <v>282</v>
      </c>
      <c r="D28" s="294"/>
      <c r="E28" s="318"/>
      <c r="F28" s="98"/>
      <c r="G28" s="79"/>
      <c r="H28" s="74"/>
      <c r="I28" s="55">
        <v>0</v>
      </c>
      <c r="J28" s="7" t="s">
        <v>55</v>
      </c>
      <c r="K28" s="7">
        <v>3</v>
      </c>
      <c r="L28" s="74">
        <v>56995</v>
      </c>
      <c r="M28" s="74"/>
      <c r="N28" s="74"/>
      <c r="O28" s="74"/>
      <c r="P28" s="74" t="str">
        <f>IF(I28=3,1,"")</f>
        <v/>
      </c>
      <c r="Q28" s="74" t="str">
        <f>IF(I28=2,1,"")</f>
        <v/>
      </c>
      <c r="R28" s="74" t="str">
        <f>IF(I28=1,1,"")</f>
        <v/>
      </c>
      <c r="S28" s="74"/>
      <c r="T28" s="74"/>
    </row>
    <row r="29" spans="1:20" x14ac:dyDescent="0.15">
      <c r="A29" s="91"/>
      <c r="B29" s="92" t="s">
        <v>161</v>
      </c>
      <c r="C29" s="324" t="str">
        <f>IF((MIN(I32:I35)=0),"標準項目の「あり」「なし」を選択してください","")</f>
        <v>標準項目の「あり」「なし」を選択してください</v>
      </c>
      <c r="D29" s="324"/>
      <c r="E29" s="324"/>
      <c r="F29" s="325"/>
      <c r="H29" s="74"/>
      <c r="I29" s="55"/>
      <c r="J29" s="7" t="s">
        <v>66</v>
      </c>
      <c r="K29" s="7">
        <v>2</v>
      </c>
      <c r="L29" s="74">
        <v>16515</v>
      </c>
      <c r="M29" s="74"/>
      <c r="N29" s="74"/>
      <c r="O29" s="74"/>
      <c r="P29" s="74"/>
      <c r="Q29" s="74"/>
      <c r="R29" s="74"/>
      <c r="S29" s="74"/>
      <c r="T29" s="74"/>
    </row>
    <row r="30" spans="1:20" s="96" customFormat="1" ht="37.5" customHeight="1" x14ac:dyDescent="0.15">
      <c r="A30" s="93" t="s">
        <v>57</v>
      </c>
      <c r="B30" s="272" t="s">
        <v>283</v>
      </c>
      <c r="C30" s="273"/>
      <c r="D30" s="326" t="str">
        <f xml:space="preserve"> "評点（" &amp; REPT("○",COUNT(P32:P35)) &amp; REPT("●",COUNT(Q32:Q35)) &amp; "）"</f>
        <v>評点（）</v>
      </c>
      <c r="E30" s="326"/>
      <c r="F30" s="113" t="str">
        <f>IF(COUNT(R32:R35)&gt;0,"・非該当" &amp; COUNT(R32:R35),"")</f>
        <v/>
      </c>
      <c r="G30" s="79"/>
      <c r="H30" s="94"/>
      <c r="I30" s="95" t="str">
        <f>IF(MIN(I32:I35)=0,"",IF(COUNT(P32:Q35)=0,"-",IF(COUNT(P32:Q35)=COUNT(P32:P35),"A",IF(COUNT(P32:P35)=0,"C","B"))))</f>
        <v/>
      </c>
      <c r="J30" s="7" t="s">
        <v>51</v>
      </c>
      <c r="K30" s="95"/>
      <c r="L30" s="94"/>
      <c r="M30" s="94"/>
      <c r="N30" s="94"/>
      <c r="O30" s="94"/>
      <c r="P30" s="94"/>
      <c r="Q30" s="94"/>
      <c r="R30" s="94"/>
      <c r="S30" s="74"/>
      <c r="T30" s="94"/>
    </row>
    <row r="31" spans="1:20" x14ac:dyDescent="0.15">
      <c r="A31" s="91"/>
      <c r="B31" s="112" t="s">
        <v>52</v>
      </c>
      <c r="C31" s="315" t="s">
        <v>53</v>
      </c>
      <c r="D31" s="316"/>
      <c r="E31" s="316"/>
      <c r="F31" s="317"/>
      <c r="H31" s="74"/>
      <c r="I31" s="55"/>
      <c r="J31" s="7" t="s">
        <v>54</v>
      </c>
      <c r="K31" s="7"/>
      <c r="L31" s="74"/>
      <c r="M31" s="74"/>
      <c r="N31" s="74"/>
      <c r="O31" s="74"/>
      <c r="P31" s="74"/>
      <c r="Q31" s="74"/>
      <c r="R31" s="74"/>
      <c r="S31" s="74"/>
      <c r="T31" s="74"/>
    </row>
    <row r="32" spans="1:20" ht="37.5" customHeight="1" x14ac:dyDescent="0.15">
      <c r="A32" s="91"/>
      <c r="B32" s="97"/>
      <c r="C32" s="293" t="s">
        <v>284</v>
      </c>
      <c r="D32" s="294"/>
      <c r="E32" s="318"/>
      <c r="F32" s="98"/>
      <c r="G32" s="79"/>
      <c r="H32" s="74"/>
      <c r="I32" s="55">
        <v>0</v>
      </c>
      <c r="J32" s="7" t="s">
        <v>55</v>
      </c>
      <c r="K32" s="7">
        <v>1</v>
      </c>
      <c r="L32" s="74">
        <v>56996</v>
      </c>
      <c r="M32" s="74"/>
      <c r="N32" s="74"/>
      <c r="O32" s="74"/>
      <c r="P32" s="74" t="str">
        <f>IF(I32=3,1,"")</f>
        <v/>
      </c>
      <c r="Q32" s="74" t="str">
        <f>IF(I32=2,1,"")</f>
        <v/>
      </c>
      <c r="R32" s="74" t="str">
        <f>IF(I32=1,1,"")</f>
        <v/>
      </c>
      <c r="S32" s="74"/>
      <c r="T32" s="74"/>
    </row>
    <row r="33" spans="1:20" ht="37.5" customHeight="1" x14ac:dyDescent="0.15">
      <c r="A33" s="91"/>
      <c r="B33" s="97"/>
      <c r="C33" s="293" t="s">
        <v>285</v>
      </c>
      <c r="D33" s="294"/>
      <c r="E33" s="318"/>
      <c r="F33" s="98"/>
      <c r="G33" s="79"/>
      <c r="H33" s="74"/>
      <c r="I33" s="55">
        <v>0</v>
      </c>
      <c r="J33" s="7" t="s">
        <v>55</v>
      </c>
      <c r="K33" s="7">
        <v>2</v>
      </c>
      <c r="L33" s="74">
        <v>56997</v>
      </c>
      <c r="M33" s="74"/>
      <c r="N33" s="74"/>
      <c r="O33" s="74"/>
      <c r="P33" s="74" t="str">
        <f>IF(I33=3,1,"")</f>
        <v/>
      </c>
      <c r="Q33" s="74" t="str">
        <f>IF(I33=2,1,"")</f>
        <v/>
      </c>
      <c r="R33" s="74" t="str">
        <f>IF(I33=1,1,"")</f>
        <v/>
      </c>
      <c r="S33" s="74"/>
      <c r="T33" s="74"/>
    </row>
    <row r="34" spans="1:20" ht="37.5" customHeight="1" x14ac:dyDescent="0.15">
      <c r="A34" s="91"/>
      <c r="B34" s="97"/>
      <c r="C34" s="293" t="s">
        <v>286</v>
      </c>
      <c r="D34" s="294"/>
      <c r="E34" s="318"/>
      <c r="F34" s="98"/>
      <c r="G34" s="79"/>
      <c r="H34" s="74"/>
      <c r="I34" s="55">
        <v>0</v>
      </c>
      <c r="J34" s="7" t="s">
        <v>55</v>
      </c>
      <c r="K34" s="7">
        <v>3</v>
      </c>
      <c r="L34" s="74">
        <v>56998</v>
      </c>
      <c r="M34" s="74"/>
      <c r="N34" s="74"/>
      <c r="O34" s="74"/>
      <c r="P34" s="74" t="str">
        <f>IF(I34=3,1,"")</f>
        <v/>
      </c>
      <c r="Q34" s="74" t="str">
        <f>IF(I34=2,1,"")</f>
        <v/>
      </c>
      <c r="R34" s="74" t="str">
        <f>IF(I34=1,1,"")</f>
        <v/>
      </c>
      <c r="S34" s="74"/>
      <c r="T34" s="74"/>
    </row>
    <row r="35" spans="1:20" ht="37.5" customHeight="1" thickBot="1" x14ac:dyDescent="0.2">
      <c r="A35" s="91"/>
      <c r="B35" s="97"/>
      <c r="C35" s="293" t="s">
        <v>287</v>
      </c>
      <c r="D35" s="294"/>
      <c r="E35" s="318"/>
      <c r="F35" s="98"/>
      <c r="G35" s="79"/>
      <c r="H35" s="74"/>
      <c r="I35" s="55">
        <v>0</v>
      </c>
      <c r="J35" s="7" t="s">
        <v>55</v>
      </c>
      <c r="K35" s="7">
        <v>4</v>
      </c>
      <c r="L35" s="74">
        <v>56999</v>
      </c>
      <c r="M35" s="74"/>
      <c r="N35" s="74"/>
      <c r="O35" s="74"/>
      <c r="P35" s="74" t="str">
        <f>IF(I35=3,1,"")</f>
        <v/>
      </c>
      <c r="Q35" s="74" t="str">
        <f>IF(I35=2,1,"")</f>
        <v/>
      </c>
      <c r="R35" s="74" t="str">
        <f>IF(I35=1,1,"")</f>
        <v/>
      </c>
      <c r="S35" s="74"/>
      <c r="T35" s="74"/>
    </row>
    <row r="36" spans="1:20" ht="20.25" customHeight="1" x14ac:dyDescent="0.15">
      <c r="A36" s="99"/>
      <c r="B36" s="319" t="s">
        <v>288</v>
      </c>
      <c r="C36" s="320"/>
      <c r="D36" s="321" t="str">
        <f>IF(AND(LEN(SBcase1_2)&lt;&gt;0,COUNT(R26:R35)=7),SBcheckB_2,(IF(LEN(SBcheckA_2)&lt;&gt;0,SBcheckA_2, SBcheckB_2)))</f>
        <v>サブカテゴリー2の講評を入力してください</v>
      </c>
      <c r="E36" s="321"/>
      <c r="F36" s="322"/>
      <c r="H36" s="74"/>
      <c r="I36" s="55"/>
      <c r="J36" s="7" t="s">
        <v>56</v>
      </c>
      <c r="K36" s="7"/>
      <c r="L36" s="74"/>
      <c r="M36" s="74"/>
      <c r="N36" s="74"/>
      <c r="O36" s="74"/>
      <c r="P36" s="74"/>
      <c r="Q36" s="74"/>
      <c r="R36" s="74"/>
      <c r="S36" s="74"/>
      <c r="T36" s="74"/>
    </row>
    <row r="37" spans="1:20" s="103" customFormat="1" ht="21" customHeight="1" x14ac:dyDescent="0.15">
      <c r="A37" s="110"/>
      <c r="B37" s="302"/>
      <c r="C37" s="303"/>
      <c r="D37" s="303"/>
      <c r="E37" s="303"/>
      <c r="F37" s="304"/>
      <c r="G37" s="2" t="str">
        <f>IF(LEN(B37)=0,"",IF(40-LEN(B37)&gt;0,"残り" &amp; 40-LEN(B37) &amp; "文字",IF(40-LEN(B37)=0,"","文字数がオーバーしています")))</f>
        <v/>
      </c>
      <c r="H37" s="100"/>
      <c r="I37" s="101"/>
      <c r="J37" s="7" t="s">
        <v>78</v>
      </c>
      <c r="K37" s="100"/>
      <c r="L37" s="100"/>
      <c r="M37" s="102"/>
      <c r="N37" s="102"/>
      <c r="O37" s="102"/>
      <c r="P37" s="102"/>
      <c r="Q37" s="102"/>
      <c r="R37" s="102"/>
      <c r="S37" s="74"/>
      <c r="T37" s="102"/>
    </row>
    <row r="38" spans="1:20" s="103" customFormat="1" ht="65.099999999999994" customHeight="1" x14ac:dyDescent="0.15">
      <c r="A38" s="111"/>
      <c r="B38" s="305"/>
      <c r="C38" s="306"/>
      <c r="D38" s="306"/>
      <c r="E38" s="306"/>
      <c r="F38" s="307"/>
      <c r="G38" s="2" t="str">
        <f>IF(LEN(B38)=0,"",IF(256-LEN(B38)&gt;0,"残り" &amp; 256-LEN(B38) &amp; "文字",IF(256-LEN(B38)=0,"","文字数がオーバーしています")))</f>
        <v/>
      </c>
      <c r="H38" s="100"/>
      <c r="I38" s="101"/>
      <c r="J38" s="7" t="s">
        <v>81</v>
      </c>
      <c r="K38" s="100"/>
      <c r="L38" s="100"/>
      <c r="M38" s="102"/>
      <c r="N38" s="102"/>
      <c r="O38" s="102"/>
      <c r="P38" s="102"/>
      <c r="Q38" s="102"/>
      <c r="R38" s="102"/>
      <c r="S38" s="74"/>
      <c r="T38" s="102"/>
    </row>
    <row r="39" spans="1:20" s="103" customFormat="1" ht="21" customHeight="1" x14ac:dyDescent="0.15">
      <c r="A39" s="111"/>
      <c r="B39" s="308"/>
      <c r="C39" s="309"/>
      <c r="D39" s="309"/>
      <c r="E39" s="309"/>
      <c r="F39" s="310"/>
      <c r="G39" s="2" t="str">
        <f>IF(LEN(B39)=0,"",IF(40-LEN(B39)&gt;0,"残り" &amp; 40-LEN(B39) &amp; "文字",IF(40-LEN(B39)=0,"","文字数がオーバーしています")))</f>
        <v/>
      </c>
      <c r="H39" s="100"/>
      <c r="I39" s="101"/>
      <c r="J39" s="7" t="s">
        <v>79</v>
      </c>
      <c r="K39" s="100"/>
      <c r="L39" s="100"/>
      <c r="M39" s="102"/>
      <c r="N39" s="102"/>
      <c r="O39" s="102"/>
      <c r="P39" s="102"/>
      <c r="Q39" s="102"/>
      <c r="R39" s="102"/>
      <c r="S39" s="74"/>
      <c r="T39" s="102"/>
    </row>
    <row r="40" spans="1:20" s="103" customFormat="1" ht="65.099999999999994" customHeight="1" x14ac:dyDescent="0.15">
      <c r="A40" s="111"/>
      <c r="B40" s="311"/>
      <c r="C40" s="311"/>
      <c r="D40" s="311"/>
      <c r="E40" s="311"/>
      <c r="F40" s="312"/>
      <c r="G40" s="2" t="str">
        <f>IF(LEN(B40)=0,"",IF(256-LEN(B40)&gt;0,"残り" &amp; 256-LEN(B40) &amp; "文字",IF(256-LEN(B40)=0,"","文字数がオーバーしています")))</f>
        <v/>
      </c>
      <c r="H40" s="100"/>
      <c r="I40" s="101"/>
      <c r="J40" s="7" t="s">
        <v>82</v>
      </c>
      <c r="K40" s="100"/>
      <c r="L40" s="100"/>
      <c r="M40" s="102"/>
      <c r="N40" s="102"/>
      <c r="O40" s="102"/>
      <c r="P40" s="102"/>
      <c r="Q40" s="102"/>
      <c r="R40" s="102"/>
      <c r="S40" s="74"/>
      <c r="T40" s="102"/>
    </row>
    <row r="41" spans="1:20" s="103" customFormat="1" ht="21" customHeight="1" x14ac:dyDescent="0.15">
      <c r="A41" s="111"/>
      <c r="B41" s="308"/>
      <c r="C41" s="309"/>
      <c r="D41" s="309"/>
      <c r="E41" s="309"/>
      <c r="F41" s="310"/>
      <c r="G41" s="2" t="str">
        <f>IF(LEN(B41)=0,"",IF(40-LEN(B41)&gt;0,"残り" &amp; 40-LEN(B41) &amp; "文字",IF(40-LEN(B41)=0,"","文字数がオーバーしています")))</f>
        <v/>
      </c>
      <c r="H41" s="100"/>
      <c r="I41" s="101"/>
      <c r="J41" s="7" t="s">
        <v>80</v>
      </c>
      <c r="K41" s="100"/>
      <c r="L41" s="100"/>
      <c r="M41" s="102"/>
      <c r="N41" s="102"/>
      <c r="O41" s="102"/>
      <c r="P41" s="102"/>
      <c r="Q41" s="102"/>
      <c r="R41" s="102"/>
      <c r="S41" s="74"/>
      <c r="T41" s="102"/>
    </row>
    <row r="42" spans="1:20" s="103" customFormat="1" ht="65.099999999999994" customHeight="1" thickBot="1" x14ac:dyDescent="0.2">
      <c r="A42" s="104"/>
      <c r="B42" s="313"/>
      <c r="C42" s="313"/>
      <c r="D42" s="313"/>
      <c r="E42" s="313"/>
      <c r="F42" s="314"/>
      <c r="G42" s="2" t="str">
        <f>IF(LEN(B42)=0,"",IF(256-LEN(B42)&gt;0,"残り" &amp; 256-LEN(B42) &amp; "文字",IF(256-LEN(B42)=0,"","文字数がオーバーしています")))</f>
        <v/>
      </c>
      <c r="H42" s="100"/>
      <c r="I42" s="101"/>
      <c r="J42" s="7" t="s">
        <v>83</v>
      </c>
      <c r="K42" s="100"/>
      <c r="L42" s="100"/>
      <c r="M42" s="102"/>
      <c r="N42" s="102"/>
      <c r="O42" s="102"/>
      <c r="P42" s="102"/>
      <c r="Q42" s="102"/>
      <c r="R42" s="102"/>
      <c r="S42" s="74"/>
      <c r="T42" s="102"/>
    </row>
    <row r="43" spans="1:20" ht="18" customHeight="1" thickTop="1" x14ac:dyDescent="0.15">
      <c r="A43" s="288">
        <v>3</v>
      </c>
      <c r="B43" s="290" t="s">
        <v>290</v>
      </c>
      <c r="C43" s="291"/>
      <c r="D43" s="291"/>
      <c r="E43" s="291"/>
      <c r="F43" s="292"/>
      <c r="H43" s="74"/>
      <c r="I43" s="55"/>
      <c r="J43" s="7" t="s">
        <v>56</v>
      </c>
      <c r="K43" s="7"/>
      <c r="L43" s="74"/>
      <c r="M43" s="74"/>
      <c r="N43" s="74"/>
      <c r="O43" s="74"/>
      <c r="P43" s="74"/>
      <c r="Q43" s="74"/>
      <c r="R43" s="74"/>
      <c r="S43" s="74"/>
      <c r="T43" s="74" t="s">
        <v>62</v>
      </c>
    </row>
    <row r="44" spans="1:20" s="84" customFormat="1" ht="30" customHeight="1" thickBot="1" x14ac:dyDescent="0.2">
      <c r="A44" s="289"/>
      <c r="B44" s="293" t="s">
        <v>289</v>
      </c>
      <c r="C44" s="294"/>
      <c r="D44" s="323" t="s">
        <v>84</v>
      </c>
      <c r="E44" s="323"/>
      <c r="F44" s="125" t="str">
        <f>IF(COUNT(P48:Q66) &gt; 0,COUNT(P48:P66) &amp; "／" &amp; COUNT(P48:Q66),"")</f>
        <v/>
      </c>
      <c r="G44" s="79"/>
      <c r="H44" s="80"/>
      <c r="I44" s="81"/>
      <c r="J44" s="82" t="s">
        <v>63</v>
      </c>
      <c r="K44" s="80">
        <v>3</v>
      </c>
      <c r="L44" s="80">
        <v>543</v>
      </c>
      <c r="M44" s="83"/>
      <c r="N44" s="83"/>
      <c r="O44" s="83"/>
      <c r="P44" s="83"/>
      <c r="Q44" s="83"/>
      <c r="R44" s="83"/>
      <c r="S44" s="74"/>
      <c r="T44" s="83"/>
    </row>
    <row r="45" spans="1:20" x14ac:dyDescent="0.15">
      <c r="A45" s="91"/>
      <c r="B45" s="92" t="s">
        <v>157</v>
      </c>
      <c r="C45" s="324" t="str">
        <f>IF((MIN(I48:I50)=0),"標準項目の「あり」「なし」を選択してください","")</f>
        <v>標準項目の「あり」「なし」を選択してください</v>
      </c>
      <c r="D45" s="324"/>
      <c r="E45" s="324"/>
      <c r="F45" s="325"/>
      <c r="H45" s="74"/>
      <c r="I45" s="55"/>
      <c r="J45" s="7" t="s">
        <v>66</v>
      </c>
      <c r="K45" s="7">
        <v>1</v>
      </c>
      <c r="L45" s="74">
        <v>16516</v>
      </c>
      <c r="M45" s="74"/>
      <c r="N45" s="74"/>
      <c r="O45" s="74"/>
      <c r="P45" s="74"/>
      <c r="Q45" s="74"/>
      <c r="R45" s="74"/>
      <c r="S45" s="74"/>
      <c r="T45" s="74"/>
    </row>
    <row r="46" spans="1:20" s="96" customFormat="1" ht="37.5" customHeight="1" x14ac:dyDescent="0.15">
      <c r="A46" s="93" t="s">
        <v>57</v>
      </c>
      <c r="B46" s="272" t="s">
        <v>291</v>
      </c>
      <c r="C46" s="273"/>
      <c r="D46" s="326" t="str">
        <f xml:space="preserve"> "評点（" &amp; REPT("○",COUNT(P48:P50)) &amp; REPT("●",COUNT(Q48:Q50)) &amp; "）"</f>
        <v>評点（）</v>
      </c>
      <c r="E46" s="326"/>
      <c r="F46" s="113" t="str">
        <f>IF(COUNT(R48:R50)&gt;0,"・非該当" &amp; COUNT(R48:R50),"")</f>
        <v/>
      </c>
      <c r="G46" s="79"/>
      <c r="H46" s="94"/>
      <c r="I46" s="95" t="str">
        <f>IF(MIN(I48:I50)=0,"",IF(COUNT(P48:Q50)=0,"-",IF(COUNT(P48:Q50)=COUNT(P48:P50),"A",IF(COUNT(P48:P50)=0,"C","B"))))</f>
        <v/>
      </c>
      <c r="J46" s="7" t="s">
        <v>51</v>
      </c>
      <c r="K46" s="95"/>
      <c r="L46" s="94"/>
      <c r="M46" s="94"/>
      <c r="N46" s="94"/>
      <c r="O46" s="94"/>
      <c r="P46" s="94"/>
      <c r="Q46" s="94"/>
      <c r="R46" s="94"/>
      <c r="S46" s="74"/>
      <c r="T46" s="94"/>
    </row>
    <row r="47" spans="1:20" x14ac:dyDescent="0.15">
      <c r="A47" s="91"/>
      <c r="B47" s="112" t="s">
        <v>52</v>
      </c>
      <c r="C47" s="315" t="s">
        <v>53</v>
      </c>
      <c r="D47" s="316"/>
      <c r="E47" s="316"/>
      <c r="F47" s="317"/>
      <c r="H47" s="74"/>
      <c r="I47" s="55"/>
      <c r="J47" s="7" t="s">
        <v>54</v>
      </c>
      <c r="K47" s="7"/>
      <c r="L47" s="74"/>
      <c r="M47" s="74"/>
      <c r="N47" s="74"/>
      <c r="O47" s="74"/>
      <c r="P47" s="74"/>
      <c r="Q47" s="74"/>
      <c r="R47" s="74"/>
      <c r="S47" s="74"/>
      <c r="T47" s="74"/>
    </row>
    <row r="48" spans="1:20" ht="37.5" customHeight="1" x14ac:dyDescent="0.15">
      <c r="A48" s="91"/>
      <c r="B48" s="97"/>
      <c r="C48" s="293" t="s">
        <v>292</v>
      </c>
      <c r="D48" s="294"/>
      <c r="E48" s="318"/>
      <c r="F48" s="98"/>
      <c r="G48" s="79"/>
      <c r="H48" s="74"/>
      <c r="I48" s="55">
        <v>0</v>
      </c>
      <c r="J48" s="7" t="s">
        <v>55</v>
      </c>
      <c r="K48" s="7">
        <v>1</v>
      </c>
      <c r="L48" s="74">
        <v>57000</v>
      </c>
      <c r="M48" s="74"/>
      <c r="N48" s="74"/>
      <c r="O48" s="74"/>
      <c r="P48" s="74" t="str">
        <f>IF(I48=3,1,"")</f>
        <v/>
      </c>
      <c r="Q48" s="74" t="str">
        <f>IF(I48=2,1,"")</f>
        <v/>
      </c>
      <c r="R48" s="74" t="str">
        <f>IF(I48=1,1,"")</f>
        <v/>
      </c>
      <c r="S48" s="74"/>
      <c r="T48" s="74"/>
    </row>
    <row r="49" spans="1:20" ht="37.5" customHeight="1" x14ac:dyDescent="0.15">
      <c r="A49" s="91"/>
      <c r="B49" s="97"/>
      <c r="C49" s="293" t="s">
        <v>293</v>
      </c>
      <c r="D49" s="294"/>
      <c r="E49" s="318"/>
      <c r="F49" s="98"/>
      <c r="G49" s="79"/>
      <c r="H49" s="74"/>
      <c r="I49" s="55">
        <v>0</v>
      </c>
      <c r="J49" s="7" t="s">
        <v>55</v>
      </c>
      <c r="K49" s="7">
        <v>2</v>
      </c>
      <c r="L49" s="74">
        <v>57001</v>
      </c>
      <c r="M49" s="74"/>
      <c r="N49" s="74"/>
      <c r="O49" s="74"/>
      <c r="P49" s="74" t="str">
        <f>IF(I49=3,1,"")</f>
        <v/>
      </c>
      <c r="Q49" s="74" t="str">
        <f>IF(I49=2,1,"")</f>
        <v/>
      </c>
      <c r="R49" s="74" t="str">
        <f>IF(I49=1,1,"")</f>
        <v/>
      </c>
      <c r="S49" s="74"/>
      <c r="T49" s="74"/>
    </row>
    <row r="50" spans="1:20" ht="37.5" customHeight="1" thickBot="1" x14ac:dyDescent="0.2">
      <c r="A50" s="91"/>
      <c r="B50" s="97"/>
      <c r="C50" s="293" t="s">
        <v>294</v>
      </c>
      <c r="D50" s="294"/>
      <c r="E50" s="318"/>
      <c r="F50" s="98"/>
      <c r="G50" s="79"/>
      <c r="H50" s="74"/>
      <c r="I50" s="55">
        <v>0</v>
      </c>
      <c r="J50" s="7" t="s">
        <v>55</v>
      </c>
      <c r="K50" s="7">
        <v>3</v>
      </c>
      <c r="L50" s="74">
        <v>57002</v>
      </c>
      <c r="M50" s="74"/>
      <c r="N50" s="74"/>
      <c r="O50" s="74"/>
      <c r="P50" s="74" t="str">
        <f>IF(I50=3,1,"")</f>
        <v/>
      </c>
      <c r="Q50" s="74" t="str">
        <f>IF(I50=2,1,"")</f>
        <v/>
      </c>
      <c r="R50" s="74" t="str">
        <f>IF(I50=1,1,"")</f>
        <v/>
      </c>
      <c r="S50" s="74"/>
      <c r="T50" s="74"/>
    </row>
    <row r="51" spans="1:20" x14ac:dyDescent="0.15">
      <c r="A51" s="91"/>
      <c r="B51" s="92" t="s">
        <v>161</v>
      </c>
      <c r="C51" s="324" t="str">
        <f>IF((MIN(I54:I56)=0),"標準項目の「あり」「なし」を選択してください","")</f>
        <v>標準項目の「あり」「なし」を選択してください</v>
      </c>
      <c r="D51" s="324"/>
      <c r="E51" s="324"/>
      <c r="F51" s="325"/>
      <c r="H51" s="74"/>
      <c r="I51" s="55"/>
      <c r="J51" s="7" t="s">
        <v>66</v>
      </c>
      <c r="K51" s="7">
        <v>2</v>
      </c>
      <c r="L51" s="74">
        <v>16517</v>
      </c>
      <c r="M51" s="74"/>
      <c r="N51" s="74"/>
      <c r="O51" s="74"/>
      <c r="P51" s="74"/>
      <c r="Q51" s="74"/>
      <c r="R51" s="74"/>
      <c r="S51" s="74"/>
      <c r="T51" s="74"/>
    </row>
    <row r="52" spans="1:20" s="96" customFormat="1" ht="37.5" customHeight="1" x14ac:dyDescent="0.15">
      <c r="A52" s="93" t="s">
        <v>57</v>
      </c>
      <c r="B52" s="272" t="s">
        <v>295</v>
      </c>
      <c r="C52" s="273"/>
      <c r="D52" s="326" t="str">
        <f xml:space="preserve"> "評点（" &amp; REPT("○",COUNT(P54:P56)) &amp; REPT("●",COUNT(Q54:Q56)) &amp; "）"</f>
        <v>評点（）</v>
      </c>
      <c r="E52" s="326"/>
      <c r="F52" s="113" t="str">
        <f>IF(COUNT(R54:R56)&gt;0,"・非該当" &amp; COUNT(R54:R56),"")</f>
        <v/>
      </c>
      <c r="G52" s="79"/>
      <c r="H52" s="94"/>
      <c r="I52" s="95" t="str">
        <f>IF(MIN(I54:I56)=0,"",IF(COUNT(P54:Q56)=0,"-",IF(COUNT(P54:Q56)=COUNT(P54:P56),"A",IF(COUNT(P54:P56)=0,"C","B"))))</f>
        <v/>
      </c>
      <c r="J52" s="7" t="s">
        <v>51</v>
      </c>
      <c r="K52" s="95"/>
      <c r="L52" s="94"/>
      <c r="M52" s="94"/>
      <c r="N52" s="94"/>
      <c r="O52" s="94"/>
      <c r="P52" s="94"/>
      <c r="Q52" s="94"/>
      <c r="R52" s="94"/>
      <c r="S52" s="74"/>
      <c r="T52" s="94"/>
    </row>
    <row r="53" spans="1:20" x14ac:dyDescent="0.15">
      <c r="A53" s="91"/>
      <c r="B53" s="112" t="s">
        <v>52</v>
      </c>
      <c r="C53" s="315" t="s">
        <v>53</v>
      </c>
      <c r="D53" s="316"/>
      <c r="E53" s="316"/>
      <c r="F53" s="317"/>
      <c r="H53" s="74"/>
      <c r="I53" s="55"/>
      <c r="J53" s="7" t="s">
        <v>54</v>
      </c>
      <c r="K53" s="7"/>
      <c r="L53" s="74"/>
      <c r="M53" s="74"/>
      <c r="N53" s="74"/>
      <c r="O53" s="74"/>
      <c r="P53" s="74"/>
      <c r="Q53" s="74"/>
      <c r="R53" s="74"/>
      <c r="S53" s="74"/>
      <c r="T53" s="74"/>
    </row>
    <row r="54" spans="1:20" ht="37.5" customHeight="1" x14ac:dyDescent="0.15">
      <c r="A54" s="91"/>
      <c r="B54" s="97"/>
      <c r="C54" s="293" t="s">
        <v>296</v>
      </c>
      <c r="D54" s="294"/>
      <c r="E54" s="318"/>
      <c r="F54" s="98"/>
      <c r="G54" s="79"/>
      <c r="H54" s="74"/>
      <c r="I54" s="55">
        <v>0</v>
      </c>
      <c r="J54" s="7" t="s">
        <v>55</v>
      </c>
      <c r="K54" s="7">
        <v>1</v>
      </c>
      <c r="L54" s="74">
        <v>57003</v>
      </c>
      <c r="M54" s="74"/>
      <c r="N54" s="74"/>
      <c r="O54" s="74"/>
      <c r="P54" s="74" t="str">
        <f>IF(I54=3,1,"")</f>
        <v/>
      </c>
      <c r="Q54" s="74" t="str">
        <f>IF(I54=2,1,"")</f>
        <v/>
      </c>
      <c r="R54" s="74" t="str">
        <f>IF(I54=1,1,"")</f>
        <v/>
      </c>
      <c r="S54" s="74"/>
      <c r="T54" s="74"/>
    </row>
    <row r="55" spans="1:20" ht="37.5" customHeight="1" x14ac:dyDescent="0.15">
      <c r="A55" s="91"/>
      <c r="B55" s="97"/>
      <c r="C55" s="293" t="s">
        <v>297</v>
      </c>
      <c r="D55" s="294"/>
      <c r="E55" s="318"/>
      <c r="F55" s="98"/>
      <c r="G55" s="79"/>
      <c r="H55" s="74"/>
      <c r="I55" s="55">
        <v>0</v>
      </c>
      <c r="J55" s="7" t="s">
        <v>55</v>
      </c>
      <c r="K55" s="7">
        <v>2</v>
      </c>
      <c r="L55" s="74">
        <v>57004</v>
      </c>
      <c r="M55" s="74"/>
      <c r="N55" s="74"/>
      <c r="O55" s="74"/>
      <c r="P55" s="74" t="str">
        <f>IF(I55=3,1,"")</f>
        <v/>
      </c>
      <c r="Q55" s="74" t="str">
        <f>IF(I55=2,1,"")</f>
        <v/>
      </c>
      <c r="R55" s="74" t="str">
        <f>IF(I55=1,1,"")</f>
        <v/>
      </c>
      <c r="S55" s="74"/>
      <c r="T55" s="74"/>
    </row>
    <row r="56" spans="1:20" ht="37.5" customHeight="1" thickBot="1" x14ac:dyDescent="0.2">
      <c r="A56" s="91"/>
      <c r="B56" s="97"/>
      <c r="C56" s="293" t="s">
        <v>298</v>
      </c>
      <c r="D56" s="294"/>
      <c r="E56" s="318"/>
      <c r="F56" s="98"/>
      <c r="G56" s="79"/>
      <c r="H56" s="74"/>
      <c r="I56" s="55">
        <v>0</v>
      </c>
      <c r="J56" s="7" t="s">
        <v>55</v>
      </c>
      <c r="K56" s="7">
        <v>3</v>
      </c>
      <c r="L56" s="74">
        <v>57005</v>
      </c>
      <c r="M56" s="74"/>
      <c r="N56" s="74"/>
      <c r="O56" s="74"/>
      <c r="P56" s="74" t="str">
        <f>IF(I56=3,1,"")</f>
        <v/>
      </c>
      <c r="Q56" s="74" t="str">
        <f>IF(I56=2,1,"")</f>
        <v/>
      </c>
      <c r="R56" s="74" t="str">
        <f>IF(I56=1,1,"")</f>
        <v/>
      </c>
      <c r="S56" s="74"/>
      <c r="T56" s="74"/>
    </row>
    <row r="57" spans="1:20" x14ac:dyDescent="0.15">
      <c r="A57" s="91"/>
      <c r="B57" s="92" t="s">
        <v>165</v>
      </c>
      <c r="C57" s="324" t="str">
        <f>IF((MIN(I60:I61)=0),"標準項目の「あり」「なし」を選択してください","")</f>
        <v>標準項目の「あり」「なし」を選択してください</v>
      </c>
      <c r="D57" s="324"/>
      <c r="E57" s="324"/>
      <c r="F57" s="325"/>
      <c r="H57" s="74"/>
      <c r="I57" s="55"/>
      <c r="J57" s="7" t="s">
        <v>66</v>
      </c>
      <c r="K57" s="7">
        <v>3</v>
      </c>
      <c r="L57" s="74">
        <v>16518</v>
      </c>
      <c r="M57" s="74"/>
      <c r="N57" s="74"/>
      <c r="O57" s="74"/>
      <c r="P57" s="74"/>
      <c r="Q57" s="74"/>
      <c r="R57" s="74"/>
      <c r="S57" s="74"/>
      <c r="T57" s="74"/>
    </row>
    <row r="58" spans="1:20" s="96" customFormat="1" ht="37.5" customHeight="1" x14ac:dyDescent="0.15">
      <c r="A58" s="93" t="s">
        <v>57</v>
      </c>
      <c r="B58" s="272" t="s">
        <v>299</v>
      </c>
      <c r="C58" s="273"/>
      <c r="D58" s="326" t="str">
        <f xml:space="preserve"> "評点（" &amp; REPT("○",COUNT(P60:P61)) &amp; REPT("●",COUNT(Q60:Q61)) &amp; "）"</f>
        <v>評点（）</v>
      </c>
      <c r="E58" s="326"/>
      <c r="F58" s="113" t="str">
        <f>IF(COUNT(R60:R61)&gt;0,"・非該当" &amp; COUNT(R60:R61),"")</f>
        <v/>
      </c>
      <c r="G58" s="79"/>
      <c r="H58" s="94"/>
      <c r="I58" s="95" t="str">
        <f>IF(MIN(I60:I61)=0,"",IF(COUNT(P60:Q61)=0,"-",IF(COUNT(P60:Q61)=COUNT(P60:P61),"A",IF(COUNT(P60:P61)=0,"C","B"))))</f>
        <v/>
      </c>
      <c r="J58" s="7" t="s">
        <v>51</v>
      </c>
      <c r="K58" s="95"/>
      <c r="L58" s="94"/>
      <c r="M58" s="94"/>
      <c r="N58" s="94"/>
      <c r="O58" s="94"/>
      <c r="P58" s="94"/>
      <c r="Q58" s="94"/>
      <c r="R58" s="94"/>
      <c r="S58" s="74"/>
      <c r="T58" s="94"/>
    </row>
    <row r="59" spans="1:20" x14ac:dyDescent="0.15">
      <c r="A59" s="91"/>
      <c r="B59" s="112" t="s">
        <v>52</v>
      </c>
      <c r="C59" s="315" t="s">
        <v>53</v>
      </c>
      <c r="D59" s="316"/>
      <c r="E59" s="316"/>
      <c r="F59" s="317"/>
      <c r="H59" s="74"/>
      <c r="I59" s="55"/>
      <c r="J59" s="7" t="s">
        <v>54</v>
      </c>
      <c r="K59" s="7"/>
      <c r="L59" s="74"/>
      <c r="M59" s="74"/>
      <c r="N59" s="74"/>
      <c r="O59" s="74"/>
      <c r="P59" s="74"/>
      <c r="Q59" s="74"/>
      <c r="R59" s="74"/>
      <c r="S59" s="74"/>
      <c r="T59" s="74"/>
    </row>
    <row r="60" spans="1:20" ht="37.5" customHeight="1" x14ac:dyDescent="0.15">
      <c r="A60" s="91"/>
      <c r="B60" s="97"/>
      <c r="C60" s="293" t="s">
        <v>300</v>
      </c>
      <c r="D60" s="294"/>
      <c r="E60" s="318"/>
      <c r="F60" s="98"/>
      <c r="G60" s="79"/>
      <c r="H60" s="74"/>
      <c r="I60" s="55">
        <v>0</v>
      </c>
      <c r="J60" s="7" t="s">
        <v>55</v>
      </c>
      <c r="K60" s="7">
        <v>1</v>
      </c>
      <c r="L60" s="74">
        <v>57006</v>
      </c>
      <c r="M60" s="74"/>
      <c r="N60" s="74"/>
      <c r="O60" s="74"/>
      <c r="P60" s="74" t="str">
        <f>IF(I60=3,1,"")</f>
        <v/>
      </c>
      <c r="Q60" s="74" t="str">
        <f>IF(I60=2,1,"")</f>
        <v/>
      </c>
      <c r="R60" s="74" t="str">
        <f>IF(I60=1,1,"")</f>
        <v/>
      </c>
      <c r="S60" s="74"/>
      <c r="T60" s="74"/>
    </row>
    <row r="61" spans="1:20" ht="37.5" customHeight="1" thickBot="1" x14ac:dyDescent="0.2">
      <c r="A61" s="91"/>
      <c r="B61" s="97"/>
      <c r="C61" s="293" t="s">
        <v>301</v>
      </c>
      <c r="D61" s="294"/>
      <c r="E61" s="318"/>
      <c r="F61" s="98"/>
      <c r="G61" s="79"/>
      <c r="H61" s="74"/>
      <c r="I61" s="55">
        <v>0</v>
      </c>
      <c r="J61" s="7" t="s">
        <v>55</v>
      </c>
      <c r="K61" s="7">
        <v>2</v>
      </c>
      <c r="L61" s="74">
        <v>57007</v>
      </c>
      <c r="M61" s="74"/>
      <c r="N61" s="74"/>
      <c r="O61" s="74"/>
      <c r="P61" s="74" t="str">
        <f>IF(I61=3,1,"")</f>
        <v/>
      </c>
      <c r="Q61" s="74" t="str">
        <f>IF(I61=2,1,"")</f>
        <v/>
      </c>
      <c r="R61" s="74" t="str">
        <f>IF(I61=1,1,"")</f>
        <v/>
      </c>
      <c r="S61" s="74"/>
      <c r="T61" s="74"/>
    </row>
    <row r="62" spans="1:20" x14ac:dyDescent="0.15">
      <c r="A62" s="91"/>
      <c r="B62" s="92" t="s">
        <v>248</v>
      </c>
      <c r="C62" s="324" t="str">
        <f>IF((MIN(I65:I66)=0),"標準項目の「あり」「なし」を選択してください","")</f>
        <v>標準項目の「あり」「なし」を選択してください</v>
      </c>
      <c r="D62" s="324"/>
      <c r="E62" s="324"/>
      <c r="F62" s="325"/>
      <c r="H62" s="74"/>
      <c r="I62" s="55"/>
      <c r="J62" s="7" t="s">
        <v>66</v>
      </c>
      <c r="K62" s="7">
        <v>4</v>
      </c>
      <c r="L62" s="74">
        <v>16519</v>
      </c>
      <c r="M62" s="74"/>
      <c r="N62" s="74"/>
      <c r="O62" s="74"/>
      <c r="P62" s="74"/>
      <c r="Q62" s="74"/>
      <c r="R62" s="74"/>
      <c r="S62" s="74"/>
      <c r="T62" s="74"/>
    </row>
    <row r="63" spans="1:20" s="96" customFormat="1" ht="37.5" customHeight="1" x14ac:dyDescent="0.15">
      <c r="A63" s="93" t="s">
        <v>57</v>
      </c>
      <c r="B63" s="272" t="s">
        <v>302</v>
      </c>
      <c r="C63" s="273"/>
      <c r="D63" s="326" t="str">
        <f xml:space="preserve"> "評点（" &amp; REPT("○",COUNT(P65:P66)) &amp; REPT("●",COUNT(Q65:Q66)) &amp; "）"</f>
        <v>評点（）</v>
      </c>
      <c r="E63" s="326"/>
      <c r="F63" s="113" t="str">
        <f>IF(COUNT(R65:R66)&gt;0,"・非該当" &amp; COUNT(R65:R66),"")</f>
        <v/>
      </c>
      <c r="G63" s="79"/>
      <c r="H63" s="94"/>
      <c r="I63" s="95" t="str">
        <f>IF(MIN(I65:I66)=0,"",IF(COUNT(P65:Q66)=0,"-",IF(COUNT(P65:Q66)=COUNT(P65:P66),"A",IF(COUNT(P65:P66)=0,"C","B"))))</f>
        <v/>
      </c>
      <c r="J63" s="7" t="s">
        <v>51</v>
      </c>
      <c r="K63" s="95"/>
      <c r="L63" s="94"/>
      <c r="M63" s="94"/>
      <c r="N63" s="94"/>
      <c r="O63" s="94"/>
      <c r="P63" s="94"/>
      <c r="Q63" s="94"/>
      <c r="R63" s="94"/>
      <c r="S63" s="74"/>
      <c r="T63" s="94"/>
    </row>
    <row r="64" spans="1:20" x14ac:dyDescent="0.15">
      <c r="A64" s="91"/>
      <c r="B64" s="112" t="s">
        <v>52</v>
      </c>
      <c r="C64" s="315" t="s">
        <v>53</v>
      </c>
      <c r="D64" s="316"/>
      <c r="E64" s="316"/>
      <c r="F64" s="317"/>
      <c r="H64" s="74"/>
      <c r="I64" s="55"/>
      <c r="J64" s="7" t="s">
        <v>54</v>
      </c>
      <c r="K64" s="7"/>
      <c r="L64" s="74"/>
      <c r="M64" s="74"/>
      <c r="N64" s="74"/>
      <c r="O64" s="74"/>
      <c r="P64" s="74"/>
      <c r="Q64" s="74"/>
      <c r="R64" s="74"/>
      <c r="S64" s="74"/>
      <c r="T64" s="74"/>
    </row>
    <row r="65" spans="1:20" ht="37.5" customHeight="1" x14ac:dyDescent="0.15">
      <c r="A65" s="91"/>
      <c r="B65" s="97"/>
      <c r="C65" s="293" t="s">
        <v>303</v>
      </c>
      <c r="D65" s="294"/>
      <c r="E65" s="318"/>
      <c r="F65" s="98"/>
      <c r="G65" s="79"/>
      <c r="H65" s="74"/>
      <c r="I65" s="55">
        <v>0</v>
      </c>
      <c r="J65" s="7" t="s">
        <v>55</v>
      </c>
      <c r="K65" s="7">
        <v>1</v>
      </c>
      <c r="L65" s="74">
        <v>57008</v>
      </c>
      <c r="M65" s="74"/>
      <c r="N65" s="74"/>
      <c r="O65" s="74"/>
      <c r="P65" s="74" t="str">
        <f>IF(I65=3,1,"")</f>
        <v/>
      </c>
      <c r="Q65" s="74" t="str">
        <f>IF(I65=2,1,"")</f>
        <v/>
      </c>
      <c r="R65" s="74" t="str">
        <f>IF(I65=1,1,"")</f>
        <v/>
      </c>
      <c r="S65" s="74"/>
      <c r="T65" s="74"/>
    </row>
    <row r="66" spans="1:20" ht="37.5" customHeight="1" thickBot="1" x14ac:dyDescent="0.2">
      <c r="A66" s="91"/>
      <c r="B66" s="97"/>
      <c r="C66" s="293" t="s">
        <v>304</v>
      </c>
      <c r="D66" s="294"/>
      <c r="E66" s="318"/>
      <c r="F66" s="98"/>
      <c r="G66" s="79"/>
      <c r="H66" s="74"/>
      <c r="I66" s="55">
        <v>0</v>
      </c>
      <c r="J66" s="7" t="s">
        <v>55</v>
      </c>
      <c r="K66" s="7">
        <v>2</v>
      </c>
      <c r="L66" s="74">
        <v>57009</v>
      </c>
      <c r="M66" s="74"/>
      <c r="N66" s="74"/>
      <c r="O66" s="74"/>
      <c r="P66" s="74" t="str">
        <f>IF(I66=3,1,"")</f>
        <v/>
      </c>
      <c r="Q66" s="74" t="str">
        <f>IF(I66=2,1,"")</f>
        <v/>
      </c>
      <c r="R66" s="74" t="str">
        <f>IF(I66=1,1,"")</f>
        <v/>
      </c>
      <c r="S66" s="74"/>
      <c r="T66" s="74"/>
    </row>
    <row r="67" spans="1:20" ht="20.25" customHeight="1" x14ac:dyDescent="0.15">
      <c r="A67" s="99"/>
      <c r="B67" s="319" t="s">
        <v>305</v>
      </c>
      <c r="C67" s="320"/>
      <c r="D67" s="321" t="str">
        <f>IF(AND(LEN(SBcase1_3)&lt;&gt;0,COUNT(R48:R66)=10),SBcheckB_3,(IF(LEN(SBcheckA_3)&lt;&gt;0,SBcheckA_3, SBcheckB_3)))</f>
        <v>サブカテゴリー3の講評を入力してください</v>
      </c>
      <c r="E67" s="321"/>
      <c r="F67" s="322"/>
      <c r="H67" s="74"/>
      <c r="I67" s="55"/>
      <c r="J67" s="7" t="s">
        <v>56</v>
      </c>
      <c r="K67" s="7"/>
      <c r="L67" s="74"/>
      <c r="M67" s="74"/>
      <c r="N67" s="74"/>
      <c r="O67" s="74"/>
      <c r="P67" s="74"/>
      <c r="Q67" s="74"/>
      <c r="R67" s="74"/>
      <c r="S67" s="74"/>
      <c r="T67" s="74"/>
    </row>
    <row r="68" spans="1:20" s="103" customFormat="1" ht="21" customHeight="1" x14ac:dyDescent="0.15">
      <c r="A68" s="110"/>
      <c r="B68" s="302"/>
      <c r="C68" s="303"/>
      <c r="D68" s="303"/>
      <c r="E68" s="303"/>
      <c r="F68" s="304"/>
      <c r="G68" s="2" t="str">
        <f>IF(LEN(B68)=0,"",IF(40-LEN(B68)&gt;0,"残り" &amp; 40-LEN(B68) &amp; "文字",IF(40-LEN(B68)=0,"","文字数がオーバーしています")))</f>
        <v/>
      </c>
      <c r="H68" s="100"/>
      <c r="I68" s="101"/>
      <c r="J68" s="7" t="s">
        <v>78</v>
      </c>
      <c r="K68" s="100"/>
      <c r="L68" s="100"/>
      <c r="M68" s="102"/>
      <c r="N68" s="102"/>
      <c r="O68" s="102"/>
      <c r="P68" s="102"/>
      <c r="Q68" s="102"/>
      <c r="R68" s="102"/>
      <c r="S68" s="74"/>
      <c r="T68" s="102"/>
    </row>
    <row r="69" spans="1:20" s="103" customFormat="1" ht="65.099999999999994" customHeight="1" x14ac:dyDescent="0.15">
      <c r="A69" s="111"/>
      <c r="B69" s="305"/>
      <c r="C69" s="306"/>
      <c r="D69" s="306"/>
      <c r="E69" s="306"/>
      <c r="F69" s="307"/>
      <c r="G69" s="2" t="str">
        <f>IF(LEN(B69)=0,"",IF(256-LEN(B69)&gt;0,"残り" &amp; 256-LEN(B69) &amp; "文字",IF(256-LEN(B69)=0,"","文字数がオーバーしています")))</f>
        <v/>
      </c>
      <c r="H69" s="100"/>
      <c r="I69" s="101"/>
      <c r="J69" s="7" t="s">
        <v>81</v>
      </c>
      <c r="K69" s="100"/>
      <c r="L69" s="100"/>
      <c r="M69" s="102"/>
      <c r="N69" s="102"/>
      <c r="O69" s="102"/>
      <c r="P69" s="102"/>
      <c r="Q69" s="102"/>
      <c r="R69" s="102"/>
      <c r="S69" s="74"/>
      <c r="T69" s="102"/>
    </row>
    <row r="70" spans="1:20" s="103" customFormat="1" ht="21" customHeight="1" x14ac:dyDescent="0.15">
      <c r="A70" s="111"/>
      <c r="B70" s="308"/>
      <c r="C70" s="309"/>
      <c r="D70" s="309"/>
      <c r="E70" s="309"/>
      <c r="F70" s="310"/>
      <c r="G70" s="2" t="str">
        <f>IF(LEN(B70)=0,"",IF(40-LEN(B70)&gt;0,"残り" &amp; 40-LEN(B70) &amp; "文字",IF(40-LEN(B70)=0,"","文字数がオーバーしています")))</f>
        <v/>
      </c>
      <c r="H70" s="100"/>
      <c r="I70" s="101"/>
      <c r="J70" s="7" t="s">
        <v>79</v>
      </c>
      <c r="K70" s="100"/>
      <c r="L70" s="100"/>
      <c r="M70" s="102"/>
      <c r="N70" s="102"/>
      <c r="O70" s="102"/>
      <c r="P70" s="102"/>
      <c r="Q70" s="102"/>
      <c r="R70" s="102"/>
      <c r="S70" s="74"/>
      <c r="T70" s="102"/>
    </row>
    <row r="71" spans="1:20" s="103" customFormat="1" ht="65.099999999999994" customHeight="1" x14ac:dyDescent="0.15">
      <c r="A71" s="111"/>
      <c r="B71" s="311"/>
      <c r="C71" s="311"/>
      <c r="D71" s="311"/>
      <c r="E71" s="311"/>
      <c r="F71" s="312"/>
      <c r="G71" s="2" t="str">
        <f>IF(LEN(B71)=0,"",IF(256-LEN(B71)&gt;0,"残り" &amp; 256-LEN(B71) &amp; "文字",IF(256-LEN(B71)=0,"","文字数がオーバーしています")))</f>
        <v/>
      </c>
      <c r="H71" s="100"/>
      <c r="I71" s="101"/>
      <c r="J71" s="7" t="s">
        <v>82</v>
      </c>
      <c r="K71" s="100"/>
      <c r="L71" s="100"/>
      <c r="M71" s="102"/>
      <c r="N71" s="102"/>
      <c r="O71" s="102"/>
      <c r="P71" s="102"/>
      <c r="Q71" s="102"/>
      <c r="R71" s="102"/>
      <c r="S71" s="74"/>
      <c r="T71" s="102"/>
    </row>
    <row r="72" spans="1:20" s="103" customFormat="1" ht="21" customHeight="1" x14ac:dyDescent="0.15">
      <c r="A72" s="111"/>
      <c r="B72" s="308"/>
      <c r="C72" s="309"/>
      <c r="D72" s="309"/>
      <c r="E72" s="309"/>
      <c r="F72" s="310"/>
      <c r="G72" s="2" t="str">
        <f>IF(LEN(B72)=0,"",IF(40-LEN(B72)&gt;0,"残り" &amp; 40-LEN(B72) &amp; "文字",IF(40-LEN(B72)=0,"","文字数がオーバーしています")))</f>
        <v/>
      </c>
      <c r="H72" s="100"/>
      <c r="I72" s="101"/>
      <c r="J72" s="7" t="s">
        <v>80</v>
      </c>
      <c r="K72" s="100"/>
      <c r="L72" s="100"/>
      <c r="M72" s="102"/>
      <c r="N72" s="102"/>
      <c r="O72" s="102"/>
      <c r="P72" s="102"/>
      <c r="Q72" s="102"/>
      <c r="R72" s="102"/>
      <c r="S72" s="74"/>
      <c r="T72" s="102"/>
    </row>
    <row r="73" spans="1:20" s="103" customFormat="1" ht="65.099999999999994" customHeight="1" thickBot="1" x14ac:dyDescent="0.2">
      <c r="A73" s="104"/>
      <c r="B73" s="313"/>
      <c r="C73" s="313"/>
      <c r="D73" s="313"/>
      <c r="E73" s="313"/>
      <c r="F73" s="314"/>
      <c r="G73" s="2" t="str">
        <f>IF(LEN(B73)=0,"",IF(256-LEN(B73)&gt;0,"残り" &amp; 256-LEN(B73) &amp; "文字",IF(256-LEN(B73)=0,"","文字数がオーバーしています")))</f>
        <v/>
      </c>
      <c r="H73" s="100"/>
      <c r="I73" s="101"/>
      <c r="J73" s="7" t="s">
        <v>83</v>
      </c>
      <c r="K73" s="100"/>
      <c r="L73" s="100"/>
      <c r="M73" s="102"/>
      <c r="N73" s="102"/>
      <c r="O73" s="102"/>
      <c r="P73" s="102"/>
      <c r="Q73" s="102"/>
      <c r="R73" s="102"/>
      <c r="S73" s="74"/>
      <c r="T73" s="102"/>
    </row>
    <row r="74" spans="1:20" ht="18" customHeight="1" thickTop="1" x14ac:dyDescent="0.15">
      <c r="A74" s="288">
        <v>5</v>
      </c>
      <c r="B74" s="290" t="s">
        <v>307</v>
      </c>
      <c r="C74" s="291"/>
      <c r="D74" s="291"/>
      <c r="E74" s="291"/>
      <c r="F74" s="292"/>
      <c r="H74" s="74"/>
      <c r="I74" s="55"/>
      <c r="J74" s="7" t="s">
        <v>56</v>
      </c>
      <c r="K74" s="7"/>
      <c r="L74" s="74"/>
      <c r="M74" s="74"/>
      <c r="N74" s="74"/>
      <c r="O74" s="74"/>
      <c r="P74" s="74"/>
      <c r="Q74" s="74"/>
      <c r="R74" s="74"/>
      <c r="S74" s="74"/>
      <c r="T74" s="74" t="s">
        <v>62</v>
      </c>
    </row>
    <row r="75" spans="1:20" s="84" customFormat="1" ht="30" customHeight="1" thickBot="1" x14ac:dyDescent="0.2">
      <c r="A75" s="289"/>
      <c r="B75" s="293" t="s">
        <v>306</v>
      </c>
      <c r="C75" s="294"/>
      <c r="D75" s="323" t="s">
        <v>84</v>
      </c>
      <c r="E75" s="323"/>
      <c r="F75" s="125" t="str">
        <f>IF(COUNT(P79:Q86) &gt; 0,COUNT(P79:P86) &amp; "／" &amp; COUNT(P79:Q86),"")</f>
        <v/>
      </c>
      <c r="G75" s="79"/>
      <c r="H75" s="80"/>
      <c r="I75" s="81"/>
      <c r="J75" s="82" t="s">
        <v>63</v>
      </c>
      <c r="K75" s="80">
        <v>5</v>
      </c>
      <c r="L75" s="80">
        <v>544</v>
      </c>
      <c r="M75" s="83"/>
      <c r="N75" s="83"/>
      <c r="O75" s="83"/>
      <c r="P75" s="83"/>
      <c r="Q75" s="83"/>
      <c r="R75" s="83"/>
      <c r="S75" s="74"/>
      <c r="T75" s="83"/>
    </row>
    <row r="76" spans="1:20" x14ac:dyDescent="0.15">
      <c r="A76" s="91"/>
      <c r="B76" s="92" t="s">
        <v>157</v>
      </c>
      <c r="C76" s="324" t="str">
        <f>IF((MIN(I79:I81)=0),"標準項目の「あり」「なし」を選択してください","")</f>
        <v>標準項目の「あり」「なし」を選択してください</v>
      </c>
      <c r="D76" s="324"/>
      <c r="E76" s="324"/>
      <c r="F76" s="325"/>
      <c r="H76" s="74"/>
      <c r="I76" s="55"/>
      <c r="J76" s="7" t="s">
        <v>66</v>
      </c>
      <c r="K76" s="7">
        <v>1</v>
      </c>
      <c r="L76" s="74">
        <v>16524</v>
      </c>
      <c r="M76" s="74"/>
      <c r="N76" s="74"/>
      <c r="O76" s="74"/>
      <c r="P76" s="74"/>
      <c r="Q76" s="74"/>
      <c r="R76" s="74"/>
      <c r="S76" s="74"/>
      <c r="T76" s="74"/>
    </row>
    <row r="77" spans="1:20" s="96" customFormat="1" ht="37.5" customHeight="1" x14ac:dyDescent="0.15">
      <c r="A77" s="93" t="s">
        <v>57</v>
      </c>
      <c r="B77" s="272" t="s">
        <v>308</v>
      </c>
      <c r="C77" s="273"/>
      <c r="D77" s="326" t="str">
        <f xml:space="preserve"> "評点（" &amp; REPT("○",COUNT(P79:P81)) &amp; REPT("●",COUNT(Q79:Q81)) &amp; "）"</f>
        <v>評点（）</v>
      </c>
      <c r="E77" s="326"/>
      <c r="F77" s="113" t="str">
        <f>IF(COUNT(R79:R81)&gt;0,"・非該当" &amp; COUNT(R79:R81),"")</f>
        <v/>
      </c>
      <c r="G77" s="79"/>
      <c r="H77" s="94"/>
      <c r="I77" s="95" t="str">
        <f>IF(MIN(I79:I81)=0,"",IF(COUNT(P79:Q81)=0,"-",IF(COUNT(P79:Q81)=COUNT(P79:P81),"A",IF(COUNT(P79:P81)=0,"C","B"))))</f>
        <v/>
      </c>
      <c r="J77" s="7" t="s">
        <v>51</v>
      </c>
      <c r="K77" s="95"/>
      <c r="L77" s="94"/>
      <c r="M77" s="94"/>
      <c r="N77" s="94"/>
      <c r="O77" s="94"/>
      <c r="P77" s="94"/>
      <c r="Q77" s="94"/>
      <c r="R77" s="94"/>
      <c r="S77" s="74"/>
      <c r="T77" s="94"/>
    </row>
    <row r="78" spans="1:20" x14ac:dyDescent="0.15">
      <c r="A78" s="91"/>
      <c r="B78" s="112" t="s">
        <v>52</v>
      </c>
      <c r="C78" s="315" t="s">
        <v>53</v>
      </c>
      <c r="D78" s="316"/>
      <c r="E78" s="316"/>
      <c r="F78" s="317"/>
      <c r="H78" s="74"/>
      <c r="I78" s="55"/>
      <c r="J78" s="7" t="s">
        <v>54</v>
      </c>
      <c r="K78" s="7"/>
      <c r="L78" s="74"/>
      <c r="M78" s="74"/>
      <c r="N78" s="74"/>
      <c r="O78" s="74"/>
      <c r="P78" s="74"/>
      <c r="Q78" s="74"/>
      <c r="R78" s="74"/>
      <c r="S78" s="74"/>
      <c r="T78" s="74"/>
    </row>
    <row r="79" spans="1:20" ht="37.5" customHeight="1" x14ac:dyDescent="0.15">
      <c r="A79" s="91"/>
      <c r="B79" s="97"/>
      <c r="C79" s="293" t="s">
        <v>309</v>
      </c>
      <c r="D79" s="294"/>
      <c r="E79" s="318"/>
      <c r="F79" s="98"/>
      <c r="G79" s="79"/>
      <c r="H79" s="74"/>
      <c r="I79" s="55">
        <v>0</v>
      </c>
      <c r="J79" s="7" t="s">
        <v>55</v>
      </c>
      <c r="K79" s="7">
        <v>1</v>
      </c>
      <c r="L79" s="74">
        <v>57027</v>
      </c>
      <c r="M79" s="74"/>
      <c r="N79" s="74"/>
      <c r="O79" s="74"/>
      <c r="P79" s="74" t="str">
        <f>IF(I79=3,1,"")</f>
        <v/>
      </c>
      <c r="Q79" s="74" t="str">
        <f>IF(I79=2,1,"")</f>
        <v/>
      </c>
      <c r="R79" s="74" t="str">
        <f>IF(I79=1,1,"")</f>
        <v/>
      </c>
      <c r="S79" s="74"/>
      <c r="T79" s="74"/>
    </row>
    <row r="80" spans="1:20" ht="37.5" customHeight="1" x14ac:dyDescent="0.15">
      <c r="A80" s="91"/>
      <c r="B80" s="97"/>
      <c r="C80" s="293" t="s">
        <v>310</v>
      </c>
      <c r="D80" s="294"/>
      <c r="E80" s="318"/>
      <c r="F80" s="98"/>
      <c r="G80" s="79"/>
      <c r="H80" s="74"/>
      <c r="I80" s="55">
        <v>0</v>
      </c>
      <c r="J80" s="7" t="s">
        <v>55</v>
      </c>
      <c r="K80" s="7">
        <v>2</v>
      </c>
      <c r="L80" s="74">
        <v>57028</v>
      </c>
      <c r="M80" s="74"/>
      <c r="N80" s="74"/>
      <c r="O80" s="74"/>
      <c r="P80" s="74" t="str">
        <f>IF(I80=3,1,"")</f>
        <v/>
      </c>
      <c r="Q80" s="74" t="str">
        <f>IF(I80=2,1,"")</f>
        <v/>
      </c>
      <c r="R80" s="74" t="str">
        <f>IF(I80=1,1,"")</f>
        <v/>
      </c>
      <c r="S80" s="74"/>
      <c r="T80" s="74"/>
    </row>
    <row r="81" spans="1:20" ht="37.5" customHeight="1" thickBot="1" x14ac:dyDescent="0.2">
      <c r="A81" s="91"/>
      <c r="B81" s="97"/>
      <c r="C81" s="293" t="s">
        <v>311</v>
      </c>
      <c r="D81" s="294"/>
      <c r="E81" s="318"/>
      <c r="F81" s="98"/>
      <c r="G81" s="79"/>
      <c r="H81" s="74"/>
      <c r="I81" s="55">
        <v>0</v>
      </c>
      <c r="J81" s="7" t="s">
        <v>55</v>
      </c>
      <c r="K81" s="7">
        <v>3</v>
      </c>
      <c r="L81" s="74">
        <v>57029</v>
      </c>
      <c r="M81" s="74"/>
      <c r="N81" s="74"/>
      <c r="O81" s="74"/>
      <c r="P81" s="74" t="str">
        <f>IF(I81=3,1,"")</f>
        <v/>
      </c>
      <c r="Q81" s="74" t="str">
        <f>IF(I81=2,1,"")</f>
        <v/>
      </c>
      <c r="R81" s="74" t="str">
        <f>IF(I81=1,1,"")</f>
        <v/>
      </c>
      <c r="S81" s="74"/>
      <c r="T81" s="74"/>
    </row>
    <row r="82" spans="1:20" x14ac:dyDescent="0.15">
      <c r="A82" s="91"/>
      <c r="B82" s="92" t="s">
        <v>161</v>
      </c>
      <c r="C82" s="324" t="str">
        <f>IF((MIN(I85:I86)=0),"標準項目の「あり」「なし」を選択してください","")</f>
        <v>標準項目の「あり」「なし」を選択してください</v>
      </c>
      <c r="D82" s="324"/>
      <c r="E82" s="324"/>
      <c r="F82" s="325"/>
      <c r="H82" s="74"/>
      <c r="I82" s="55"/>
      <c r="J82" s="7" t="s">
        <v>66</v>
      </c>
      <c r="K82" s="7">
        <v>2</v>
      </c>
      <c r="L82" s="74">
        <v>16525</v>
      </c>
      <c r="M82" s="74"/>
      <c r="N82" s="74"/>
      <c r="O82" s="74"/>
      <c r="P82" s="74"/>
      <c r="Q82" s="74"/>
      <c r="R82" s="74"/>
      <c r="S82" s="74"/>
      <c r="T82" s="74"/>
    </row>
    <row r="83" spans="1:20" s="96" customFormat="1" ht="37.5" customHeight="1" x14ac:dyDescent="0.15">
      <c r="A83" s="93" t="s">
        <v>57</v>
      </c>
      <c r="B83" s="272" t="s">
        <v>312</v>
      </c>
      <c r="C83" s="273"/>
      <c r="D83" s="326" t="str">
        <f xml:space="preserve"> "評点（" &amp; REPT("○",COUNT(P85:P86)) &amp; REPT("●",COUNT(Q85:Q86)) &amp; "）"</f>
        <v>評点（）</v>
      </c>
      <c r="E83" s="326"/>
      <c r="F83" s="113" t="str">
        <f>IF(COUNT(R85:R86)&gt;0,"・非該当" &amp; COUNT(R85:R86),"")</f>
        <v/>
      </c>
      <c r="G83" s="79"/>
      <c r="H83" s="94"/>
      <c r="I83" s="95" t="str">
        <f>IF(MIN(I85:I86)=0,"",IF(COUNT(P85:Q86)=0,"-",IF(COUNT(P85:Q86)=COUNT(P85:P86),"A",IF(COUNT(P85:P86)=0,"C","B"))))</f>
        <v/>
      </c>
      <c r="J83" s="7" t="s">
        <v>51</v>
      </c>
      <c r="K83" s="95"/>
      <c r="L83" s="94"/>
      <c r="M83" s="94"/>
      <c r="N83" s="94"/>
      <c r="O83" s="94"/>
      <c r="P83" s="94"/>
      <c r="Q83" s="94"/>
      <c r="R83" s="94"/>
      <c r="S83" s="74"/>
      <c r="T83" s="94"/>
    </row>
    <row r="84" spans="1:20" x14ac:dyDescent="0.15">
      <c r="A84" s="91"/>
      <c r="B84" s="112" t="s">
        <v>52</v>
      </c>
      <c r="C84" s="315" t="s">
        <v>53</v>
      </c>
      <c r="D84" s="316"/>
      <c r="E84" s="316"/>
      <c r="F84" s="317"/>
      <c r="H84" s="74"/>
      <c r="I84" s="55"/>
      <c r="J84" s="7" t="s">
        <v>54</v>
      </c>
      <c r="K84" s="7"/>
      <c r="L84" s="74"/>
      <c r="M84" s="74"/>
      <c r="N84" s="74"/>
      <c r="O84" s="74"/>
      <c r="P84" s="74"/>
      <c r="Q84" s="74"/>
      <c r="R84" s="74"/>
      <c r="S84" s="74"/>
      <c r="T84" s="74"/>
    </row>
    <row r="85" spans="1:20" ht="37.5" customHeight="1" x14ac:dyDescent="0.15">
      <c r="A85" s="91"/>
      <c r="B85" s="97"/>
      <c r="C85" s="293" t="s">
        <v>313</v>
      </c>
      <c r="D85" s="294"/>
      <c r="E85" s="318"/>
      <c r="F85" s="98"/>
      <c r="G85" s="79"/>
      <c r="H85" s="74"/>
      <c r="I85" s="55">
        <v>0</v>
      </c>
      <c r="J85" s="7" t="s">
        <v>55</v>
      </c>
      <c r="K85" s="7">
        <v>1</v>
      </c>
      <c r="L85" s="74">
        <v>57030</v>
      </c>
      <c r="M85" s="74"/>
      <c r="N85" s="74"/>
      <c r="O85" s="74"/>
      <c r="P85" s="74" t="str">
        <f>IF(I85=3,1,"")</f>
        <v/>
      </c>
      <c r="Q85" s="74" t="str">
        <f>IF(I85=2,1,"")</f>
        <v/>
      </c>
      <c r="R85" s="74" t="str">
        <f>IF(I85=1,1,"")</f>
        <v/>
      </c>
      <c r="S85" s="74"/>
      <c r="T85" s="74"/>
    </row>
    <row r="86" spans="1:20" ht="37.5" customHeight="1" thickBot="1" x14ac:dyDescent="0.2">
      <c r="A86" s="91"/>
      <c r="B86" s="97"/>
      <c r="C86" s="293" t="s">
        <v>314</v>
      </c>
      <c r="D86" s="294"/>
      <c r="E86" s="318"/>
      <c r="F86" s="98"/>
      <c r="G86" s="79"/>
      <c r="H86" s="74"/>
      <c r="I86" s="55">
        <v>0</v>
      </c>
      <c r="J86" s="7" t="s">
        <v>55</v>
      </c>
      <c r="K86" s="7">
        <v>2</v>
      </c>
      <c r="L86" s="74">
        <v>57031</v>
      </c>
      <c r="M86" s="74"/>
      <c r="N86" s="74"/>
      <c r="O86" s="74"/>
      <c r="P86" s="74" t="str">
        <f>IF(I86=3,1,"")</f>
        <v/>
      </c>
      <c r="Q86" s="74" t="str">
        <f>IF(I86=2,1,"")</f>
        <v/>
      </c>
      <c r="R86" s="74" t="str">
        <f>IF(I86=1,1,"")</f>
        <v/>
      </c>
      <c r="S86" s="74"/>
      <c r="T86" s="74"/>
    </row>
    <row r="87" spans="1:20" ht="20.25" customHeight="1" x14ac:dyDescent="0.15">
      <c r="A87" s="99"/>
      <c r="B87" s="319" t="s">
        <v>315</v>
      </c>
      <c r="C87" s="320"/>
      <c r="D87" s="321" t="str">
        <f>IF(AND(LEN(SBcase1_5)&lt;&gt;0,COUNT(R79:R86)=5),SBcheckB_5,(IF(LEN(SBcheckA_5)&lt;&gt;0,SBcheckA_5, SBcheckB_5)))</f>
        <v>サブカテゴリー5の講評を入力してください</v>
      </c>
      <c r="E87" s="321"/>
      <c r="F87" s="322"/>
      <c r="H87" s="74"/>
      <c r="I87" s="55"/>
      <c r="J87" s="7" t="s">
        <v>56</v>
      </c>
      <c r="K87" s="7"/>
      <c r="L87" s="74"/>
      <c r="M87" s="74"/>
      <c r="N87" s="74"/>
      <c r="O87" s="74"/>
      <c r="P87" s="74"/>
      <c r="Q87" s="74"/>
      <c r="R87" s="74"/>
      <c r="S87" s="74"/>
      <c r="T87" s="74"/>
    </row>
    <row r="88" spans="1:20" s="103" customFormat="1" ht="21" customHeight="1" x14ac:dyDescent="0.15">
      <c r="A88" s="110"/>
      <c r="B88" s="302"/>
      <c r="C88" s="303"/>
      <c r="D88" s="303"/>
      <c r="E88" s="303"/>
      <c r="F88" s="304"/>
      <c r="G88" s="2" t="str">
        <f>IF(LEN(B88)=0,"",IF(40-LEN(B88)&gt;0,"残り" &amp; 40-LEN(B88) &amp; "文字",IF(40-LEN(B88)=0,"","文字数がオーバーしています")))</f>
        <v/>
      </c>
      <c r="H88" s="100"/>
      <c r="I88" s="101"/>
      <c r="J88" s="7" t="s">
        <v>78</v>
      </c>
      <c r="K88" s="100"/>
      <c r="L88" s="100"/>
      <c r="M88" s="102"/>
      <c r="N88" s="102"/>
      <c r="O88" s="102"/>
      <c r="P88" s="102"/>
      <c r="Q88" s="102"/>
      <c r="R88" s="102"/>
      <c r="S88" s="74"/>
      <c r="T88" s="102"/>
    </row>
    <row r="89" spans="1:20" s="103" customFormat="1" ht="65.099999999999994" customHeight="1" x14ac:dyDescent="0.15">
      <c r="A89" s="111"/>
      <c r="B89" s="305"/>
      <c r="C89" s="306"/>
      <c r="D89" s="306"/>
      <c r="E89" s="306"/>
      <c r="F89" s="307"/>
      <c r="G89" s="2" t="str">
        <f>IF(LEN(B89)=0,"",IF(256-LEN(B89)&gt;0,"残り" &amp; 256-LEN(B89) &amp; "文字",IF(256-LEN(B89)=0,"","文字数がオーバーしています")))</f>
        <v/>
      </c>
      <c r="H89" s="100"/>
      <c r="I89" s="101"/>
      <c r="J89" s="7" t="s">
        <v>81</v>
      </c>
      <c r="K89" s="100"/>
      <c r="L89" s="100"/>
      <c r="M89" s="102"/>
      <c r="N89" s="102"/>
      <c r="O89" s="102"/>
      <c r="P89" s="102"/>
      <c r="Q89" s="102"/>
      <c r="R89" s="102"/>
      <c r="S89" s="74"/>
      <c r="T89" s="102"/>
    </row>
    <row r="90" spans="1:20" s="103" customFormat="1" ht="21" customHeight="1" x14ac:dyDescent="0.15">
      <c r="A90" s="111"/>
      <c r="B90" s="308"/>
      <c r="C90" s="309"/>
      <c r="D90" s="309"/>
      <c r="E90" s="309"/>
      <c r="F90" s="310"/>
      <c r="G90" s="2" t="str">
        <f>IF(LEN(B90)=0,"",IF(40-LEN(B90)&gt;0,"残り" &amp; 40-LEN(B90) &amp; "文字",IF(40-LEN(B90)=0,"","文字数がオーバーしています")))</f>
        <v/>
      </c>
      <c r="H90" s="100"/>
      <c r="I90" s="101"/>
      <c r="J90" s="7" t="s">
        <v>79</v>
      </c>
      <c r="K90" s="100"/>
      <c r="L90" s="100"/>
      <c r="M90" s="102"/>
      <c r="N90" s="102"/>
      <c r="O90" s="102"/>
      <c r="P90" s="102"/>
      <c r="Q90" s="102"/>
      <c r="R90" s="102"/>
      <c r="S90" s="74"/>
      <c r="T90" s="102"/>
    </row>
    <row r="91" spans="1:20" s="103" customFormat="1" ht="65.099999999999994" customHeight="1" x14ac:dyDescent="0.15">
      <c r="A91" s="111"/>
      <c r="B91" s="311"/>
      <c r="C91" s="311"/>
      <c r="D91" s="311"/>
      <c r="E91" s="311"/>
      <c r="F91" s="312"/>
      <c r="G91" s="2" t="str">
        <f>IF(LEN(B91)=0,"",IF(256-LEN(B91)&gt;0,"残り" &amp; 256-LEN(B91) &amp; "文字",IF(256-LEN(B91)=0,"","文字数がオーバーしています")))</f>
        <v/>
      </c>
      <c r="H91" s="100"/>
      <c r="I91" s="101"/>
      <c r="J91" s="7" t="s">
        <v>82</v>
      </c>
      <c r="K91" s="100"/>
      <c r="L91" s="100"/>
      <c r="M91" s="102"/>
      <c r="N91" s="102"/>
      <c r="O91" s="102"/>
      <c r="P91" s="102"/>
      <c r="Q91" s="102"/>
      <c r="R91" s="102"/>
      <c r="S91" s="74"/>
      <c r="T91" s="102"/>
    </row>
    <row r="92" spans="1:20" s="103" customFormat="1" ht="21" customHeight="1" x14ac:dyDescent="0.15">
      <c r="A92" s="111"/>
      <c r="B92" s="308"/>
      <c r="C92" s="309"/>
      <c r="D92" s="309"/>
      <c r="E92" s="309"/>
      <c r="F92" s="310"/>
      <c r="G92" s="2" t="str">
        <f>IF(LEN(B92)=0,"",IF(40-LEN(B92)&gt;0,"残り" &amp; 40-LEN(B92) &amp; "文字",IF(40-LEN(B92)=0,"","文字数がオーバーしています")))</f>
        <v/>
      </c>
      <c r="H92" s="100"/>
      <c r="I92" s="101"/>
      <c r="J92" s="7" t="s">
        <v>80</v>
      </c>
      <c r="K92" s="100"/>
      <c r="L92" s="100"/>
      <c r="M92" s="102"/>
      <c r="N92" s="102"/>
      <c r="O92" s="102"/>
      <c r="P92" s="102"/>
      <c r="Q92" s="102"/>
      <c r="R92" s="102"/>
      <c r="S92" s="74"/>
      <c r="T92" s="102"/>
    </row>
    <row r="93" spans="1:20" s="103" customFormat="1" ht="65.099999999999994" customHeight="1" thickBot="1" x14ac:dyDescent="0.2">
      <c r="A93" s="104"/>
      <c r="B93" s="313"/>
      <c r="C93" s="313"/>
      <c r="D93" s="313"/>
      <c r="E93" s="313"/>
      <c r="F93" s="314"/>
      <c r="G93" s="2" t="str">
        <f>IF(LEN(B93)=0,"",IF(256-LEN(B93)&gt;0,"残り" &amp; 256-LEN(B93) &amp; "文字",IF(256-LEN(B93)=0,"","文字数がオーバーしています")))</f>
        <v/>
      </c>
      <c r="H93" s="100"/>
      <c r="I93" s="101"/>
      <c r="J93" s="7" t="s">
        <v>83</v>
      </c>
      <c r="K93" s="100"/>
      <c r="L93" s="100"/>
      <c r="M93" s="102"/>
      <c r="N93" s="102"/>
      <c r="O93" s="102"/>
      <c r="P93" s="102"/>
      <c r="Q93" s="102"/>
      <c r="R93" s="102"/>
      <c r="S93" s="74"/>
      <c r="T93" s="102"/>
    </row>
    <row r="94" spans="1:20" ht="18" customHeight="1" thickTop="1" x14ac:dyDescent="0.15">
      <c r="A94" s="288">
        <v>6</v>
      </c>
      <c r="B94" s="290" t="s">
        <v>317</v>
      </c>
      <c r="C94" s="291"/>
      <c r="D94" s="291"/>
      <c r="E94" s="291"/>
      <c r="F94" s="292"/>
      <c r="H94" s="74"/>
      <c r="I94" s="55"/>
      <c r="J94" s="7" t="s">
        <v>56</v>
      </c>
      <c r="K94" s="7"/>
      <c r="L94" s="74"/>
      <c r="M94" s="74"/>
      <c r="N94" s="74"/>
      <c r="O94" s="74"/>
      <c r="P94" s="74"/>
      <c r="Q94" s="74"/>
      <c r="R94" s="74"/>
      <c r="S94" s="74"/>
      <c r="T94" s="74" t="s">
        <v>62</v>
      </c>
    </row>
    <row r="95" spans="1:20" s="84" customFormat="1" ht="30" customHeight="1" thickBot="1" x14ac:dyDescent="0.2">
      <c r="A95" s="289"/>
      <c r="B95" s="293" t="s">
        <v>316</v>
      </c>
      <c r="C95" s="294"/>
      <c r="D95" s="323" t="s">
        <v>84</v>
      </c>
      <c r="E95" s="323"/>
      <c r="F95" s="125" t="str">
        <f>IF(COUNT(P99:Q106) &gt; 0,COUNT(P99:P106) &amp; "／" &amp; COUNT(P99:Q106),"")</f>
        <v/>
      </c>
      <c r="G95" s="79"/>
      <c r="H95" s="80"/>
      <c r="I95" s="81"/>
      <c r="J95" s="82" t="s">
        <v>63</v>
      </c>
      <c r="K95" s="80">
        <v>6</v>
      </c>
      <c r="L95" s="80">
        <v>545</v>
      </c>
      <c r="M95" s="83"/>
      <c r="N95" s="83"/>
      <c r="O95" s="83"/>
      <c r="P95" s="83"/>
      <c r="Q95" s="83"/>
      <c r="R95" s="83"/>
      <c r="S95" s="74"/>
      <c r="T95" s="83"/>
    </row>
    <row r="96" spans="1:20" x14ac:dyDescent="0.15">
      <c r="A96" s="91"/>
      <c r="B96" s="92" t="s">
        <v>157</v>
      </c>
      <c r="C96" s="324" t="str">
        <f>IF((MIN(I99:I101)=0),"標準項目の「あり」「なし」を選択してください","")</f>
        <v>標準項目の「あり」「なし」を選択してください</v>
      </c>
      <c r="D96" s="324"/>
      <c r="E96" s="324"/>
      <c r="F96" s="325"/>
      <c r="H96" s="74"/>
      <c r="I96" s="55"/>
      <c r="J96" s="7" t="s">
        <v>66</v>
      </c>
      <c r="K96" s="7">
        <v>1</v>
      </c>
      <c r="L96" s="74">
        <v>16526</v>
      </c>
      <c r="M96" s="74"/>
      <c r="N96" s="74"/>
      <c r="O96" s="74"/>
      <c r="P96" s="74"/>
      <c r="Q96" s="74"/>
      <c r="R96" s="74"/>
      <c r="S96" s="74"/>
      <c r="T96" s="74"/>
    </row>
    <row r="97" spans="1:20" s="96" customFormat="1" ht="37.5" customHeight="1" x14ac:dyDescent="0.15">
      <c r="A97" s="93" t="s">
        <v>57</v>
      </c>
      <c r="B97" s="272" t="s">
        <v>318</v>
      </c>
      <c r="C97" s="273"/>
      <c r="D97" s="326" t="str">
        <f xml:space="preserve"> "評点（" &amp; REPT("○",COUNT(P99:P101)) &amp; REPT("●",COUNT(Q99:Q101)) &amp; "）"</f>
        <v>評点（）</v>
      </c>
      <c r="E97" s="326"/>
      <c r="F97" s="113" t="str">
        <f>IF(COUNT(R99:R101)&gt;0,"・非該当" &amp; COUNT(R99:R101),"")</f>
        <v/>
      </c>
      <c r="G97" s="79"/>
      <c r="H97" s="94"/>
      <c r="I97" s="95" t="str">
        <f>IF(MIN(I99:I101)=0,"",IF(COUNT(P99:Q101)=0,"-",IF(COUNT(P99:Q101)=COUNT(P99:P101),"A",IF(COUNT(P99:P101)=0,"C","B"))))</f>
        <v/>
      </c>
      <c r="J97" s="7" t="s">
        <v>51</v>
      </c>
      <c r="K97" s="95"/>
      <c r="L97" s="94"/>
      <c r="M97" s="94"/>
      <c r="N97" s="94"/>
      <c r="O97" s="94"/>
      <c r="P97" s="94"/>
      <c r="Q97" s="94"/>
      <c r="R97" s="94"/>
      <c r="S97" s="74"/>
      <c r="T97" s="94"/>
    </row>
    <row r="98" spans="1:20" x14ac:dyDescent="0.15">
      <c r="A98" s="91"/>
      <c r="B98" s="112" t="s">
        <v>52</v>
      </c>
      <c r="C98" s="315" t="s">
        <v>53</v>
      </c>
      <c r="D98" s="316"/>
      <c r="E98" s="316"/>
      <c r="F98" s="317"/>
      <c r="H98" s="74"/>
      <c r="I98" s="55"/>
      <c r="J98" s="7" t="s">
        <v>54</v>
      </c>
      <c r="K98" s="7"/>
      <c r="L98" s="74"/>
      <c r="M98" s="74"/>
      <c r="N98" s="74"/>
      <c r="O98" s="74"/>
      <c r="P98" s="74"/>
      <c r="Q98" s="74"/>
      <c r="R98" s="74"/>
      <c r="S98" s="74"/>
      <c r="T98" s="74"/>
    </row>
    <row r="99" spans="1:20" ht="37.5" customHeight="1" x14ac:dyDescent="0.15">
      <c r="A99" s="91"/>
      <c r="B99" s="97"/>
      <c r="C99" s="293" t="s">
        <v>319</v>
      </c>
      <c r="D99" s="294"/>
      <c r="E99" s="318"/>
      <c r="F99" s="98"/>
      <c r="G99" s="79"/>
      <c r="H99" s="74"/>
      <c r="I99" s="55">
        <v>0</v>
      </c>
      <c r="J99" s="7" t="s">
        <v>55</v>
      </c>
      <c r="K99" s="7">
        <v>1</v>
      </c>
      <c r="L99" s="74">
        <v>57032</v>
      </c>
      <c r="M99" s="74"/>
      <c r="N99" s="74"/>
      <c r="O99" s="74"/>
      <c r="P99" s="74" t="str">
        <f>IF(I99=3,1,"")</f>
        <v/>
      </c>
      <c r="Q99" s="74" t="str">
        <f>IF(I99=2,1,"")</f>
        <v/>
      </c>
      <c r="R99" s="74" t="str">
        <f>IF(I99=1,1,"")</f>
        <v/>
      </c>
      <c r="S99" s="74"/>
      <c r="T99" s="74"/>
    </row>
    <row r="100" spans="1:20" ht="37.5" customHeight="1" x14ac:dyDescent="0.15">
      <c r="A100" s="91"/>
      <c r="B100" s="97"/>
      <c r="C100" s="293" t="s">
        <v>320</v>
      </c>
      <c r="D100" s="294"/>
      <c r="E100" s="318"/>
      <c r="F100" s="98"/>
      <c r="G100" s="79"/>
      <c r="H100" s="74"/>
      <c r="I100" s="55">
        <v>0</v>
      </c>
      <c r="J100" s="7" t="s">
        <v>55</v>
      </c>
      <c r="K100" s="7">
        <v>2</v>
      </c>
      <c r="L100" s="74">
        <v>57033</v>
      </c>
      <c r="M100" s="74"/>
      <c r="N100" s="74"/>
      <c r="O100" s="74"/>
      <c r="P100" s="74" t="str">
        <f>IF(I100=3,1,"")</f>
        <v/>
      </c>
      <c r="Q100" s="74" t="str">
        <f>IF(I100=2,1,"")</f>
        <v/>
      </c>
      <c r="R100" s="74" t="str">
        <f>IF(I100=1,1,"")</f>
        <v/>
      </c>
      <c r="S100" s="74"/>
      <c r="T100" s="74"/>
    </row>
    <row r="101" spans="1:20" ht="37.5" customHeight="1" thickBot="1" x14ac:dyDescent="0.2">
      <c r="A101" s="91"/>
      <c r="B101" s="97"/>
      <c r="C101" s="293" t="s">
        <v>321</v>
      </c>
      <c r="D101" s="294"/>
      <c r="E101" s="318"/>
      <c r="F101" s="98"/>
      <c r="G101" s="79"/>
      <c r="H101" s="74"/>
      <c r="I101" s="55">
        <v>0</v>
      </c>
      <c r="J101" s="7" t="s">
        <v>55</v>
      </c>
      <c r="K101" s="7">
        <v>3</v>
      </c>
      <c r="L101" s="74">
        <v>57034</v>
      </c>
      <c r="M101" s="74"/>
      <c r="N101" s="74"/>
      <c r="O101" s="74"/>
      <c r="P101" s="74" t="str">
        <f>IF(I101=3,1,"")</f>
        <v/>
      </c>
      <c r="Q101" s="74" t="str">
        <f>IF(I101=2,1,"")</f>
        <v/>
      </c>
      <c r="R101" s="74" t="str">
        <f>IF(I101=1,1,"")</f>
        <v/>
      </c>
      <c r="S101" s="74"/>
      <c r="T101" s="74"/>
    </row>
    <row r="102" spans="1:20" x14ac:dyDescent="0.15">
      <c r="A102" s="91"/>
      <c r="B102" s="92" t="s">
        <v>161</v>
      </c>
      <c r="C102" s="324" t="str">
        <f>IF((MIN(I105:I106)=0),"標準項目の「あり」「なし」を選択してください","")</f>
        <v>標準項目の「あり」「なし」を選択してください</v>
      </c>
      <c r="D102" s="324"/>
      <c r="E102" s="324"/>
      <c r="F102" s="325"/>
      <c r="H102" s="74"/>
      <c r="I102" s="55"/>
      <c r="J102" s="7" t="s">
        <v>66</v>
      </c>
      <c r="K102" s="7">
        <v>2</v>
      </c>
      <c r="L102" s="74">
        <v>16527</v>
      </c>
      <c r="M102" s="74"/>
      <c r="N102" s="74"/>
      <c r="O102" s="74"/>
      <c r="P102" s="74"/>
      <c r="Q102" s="74"/>
      <c r="R102" s="74"/>
      <c r="S102" s="74"/>
      <c r="T102" s="74"/>
    </row>
    <row r="103" spans="1:20" s="96" customFormat="1" ht="37.5" customHeight="1" x14ac:dyDescent="0.15">
      <c r="A103" s="93" t="s">
        <v>57</v>
      </c>
      <c r="B103" s="272" t="s">
        <v>322</v>
      </c>
      <c r="C103" s="273"/>
      <c r="D103" s="326" t="str">
        <f xml:space="preserve"> "評点（" &amp; REPT("○",COUNT(P105:P106)) &amp; REPT("●",COUNT(Q105:Q106)) &amp; "）"</f>
        <v>評点（）</v>
      </c>
      <c r="E103" s="326"/>
      <c r="F103" s="113" t="str">
        <f>IF(COUNT(R105:R106)&gt;0,"・非該当" &amp; COUNT(R105:R106),"")</f>
        <v/>
      </c>
      <c r="G103" s="79"/>
      <c r="H103" s="94"/>
      <c r="I103" s="95" t="str">
        <f>IF(MIN(I105:I106)=0,"",IF(COUNT(P105:Q106)=0,"-",IF(COUNT(P105:Q106)=COUNT(P105:P106),"A",IF(COUNT(P105:P106)=0,"C","B"))))</f>
        <v/>
      </c>
      <c r="J103" s="7" t="s">
        <v>51</v>
      </c>
      <c r="K103" s="95"/>
      <c r="L103" s="94"/>
      <c r="M103" s="94"/>
      <c r="N103" s="94"/>
      <c r="O103" s="94"/>
      <c r="P103" s="94"/>
      <c r="Q103" s="94"/>
      <c r="R103" s="94"/>
      <c r="S103" s="74"/>
      <c r="T103" s="94"/>
    </row>
    <row r="104" spans="1:20" x14ac:dyDescent="0.15">
      <c r="A104" s="91"/>
      <c r="B104" s="112" t="s">
        <v>52</v>
      </c>
      <c r="C104" s="315" t="s">
        <v>53</v>
      </c>
      <c r="D104" s="316"/>
      <c r="E104" s="316"/>
      <c r="F104" s="317"/>
      <c r="H104" s="74"/>
      <c r="I104" s="55"/>
      <c r="J104" s="7" t="s">
        <v>54</v>
      </c>
      <c r="K104" s="7"/>
      <c r="L104" s="74"/>
      <c r="M104" s="74"/>
      <c r="N104" s="74"/>
      <c r="O104" s="74"/>
      <c r="P104" s="74"/>
      <c r="Q104" s="74"/>
      <c r="R104" s="74"/>
      <c r="S104" s="74"/>
      <c r="T104" s="74"/>
    </row>
    <row r="105" spans="1:20" ht="37.5" customHeight="1" x14ac:dyDescent="0.15">
      <c r="A105" s="91"/>
      <c r="B105" s="97"/>
      <c r="C105" s="293" t="s">
        <v>323</v>
      </c>
      <c r="D105" s="294"/>
      <c r="E105" s="318"/>
      <c r="F105" s="98"/>
      <c r="G105" s="79"/>
      <c r="H105" s="74"/>
      <c r="I105" s="55">
        <v>0</v>
      </c>
      <c r="J105" s="7" t="s">
        <v>55</v>
      </c>
      <c r="K105" s="7">
        <v>1</v>
      </c>
      <c r="L105" s="74">
        <v>57035</v>
      </c>
      <c r="M105" s="74"/>
      <c r="N105" s="74"/>
      <c r="O105" s="74"/>
      <c r="P105" s="74" t="str">
        <f>IF(I105=3,1,"")</f>
        <v/>
      </c>
      <c r="Q105" s="74" t="str">
        <f>IF(I105=2,1,"")</f>
        <v/>
      </c>
      <c r="R105" s="74" t="str">
        <f>IF(I105=1,1,"")</f>
        <v/>
      </c>
      <c r="S105" s="74"/>
      <c r="T105" s="74"/>
    </row>
    <row r="106" spans="1:20" ht="37.5" customHeight="1" thickBot="1" x14ac:dyDescent="0.2">
      <c r="A106" s="91"/>
      <c r="B106" s="97"/>
      <c r="C106" s="293" t="s">
        <v>324</v>
      </c>
      <c r="D106" s="294"/>
      <c r="E106" s="318"/>
      <c r="F106" s="98"/>
      <c r="G106" s="79"/>
      <c r="H106" s="74"/>
      <c r="I106" s="55">
        <v>0</v>
      </c>
      <c r="J106" s="7" t="s">
        <v>55</v>
      </c>
      <c r="K106" s="7">
        <v>2</v>
      </c>
      <c r="L106" s="74">
        <v>57036</v>
      </c>
      <c r="M106" s="74"/>
      <c r="N106" s="74"/>
      <c r="O106" s="74"/>
      <c r="P106" s="74" t="str">
        <f>IF(I106=3,1,"")</f>
        <v/>
      </c>
      <c r="Q106" s="74" t="str">
        <f>IF(I106=2,1,"")</f>
        <v/>
      </c>
      <c r="R106" s="74" t="str">
        <f>IF(I106=1,1,"")</f>
        <v/>
      </c>
      <c r="S106" s="74"/>
      <c r="T106" s="74"/>
    </row>
    <row r="107" spans="1:20" ht="20.25" customHeight="1" x14ac:dyDescent="0.15">
      <c r="A107" s="99"/>
      <c r="B107" s="319" t="s">
        <v>325</v>
      </c>
      <c r="C107" s="320"/>
      <c r="D107" s="321" t="str">
        <f>IF(AND(LEN(SBcase1_6)&lt;&gt;0,COUNT(R99:R106)=5),SBcheckB_6,(IF(LEN(SBcheckA_6)&lt;&gt;0,SBcheckA_6, SBcheckB_6)))</f>
        <v>サブカテゴリー6の講評を入力してください</v>
      </c>
      <c r="E107" s="321"/>
      <c r="F107" s="322"/>
      <c r="H107" s="74"/>
      <c r="I107" s="55"/>
      <c r="J107" s="7" t="s">
        <v>56</v>
      </c>
      <c r="K107" s="7"/>
      <c r="L107" s="74"/>
      <c r="M107" s="74"/>
      <c r="N107" s="74"/>
      <c r="O107" s="74"/>
      <c r="P107" s="74"/>
      <c r="Q107" s="74"/>
      <c r="R107" s="74"/>
      <c r="S107" s="74"/>
      <c r="T107" s="74"/>
    </row>
    <row r="108" spans="1:20" s="103" customFormat="1" ht="21" customHeight="1" x14ac:dyDescent="0.15">
      <c r="A108" s="110"/>
      <c r="B108" s="302"/>
      <c r="C108" s="303"/>
      <c r="D108" s="303"/>
      <c r="E108" s="303"/>
      <c r="F108" s="304"/>
      <c r="G108" s="2" t="str">
        <f>IF(LEN(B108)=0,"",IF(40-LEN(B108)&gt;0,"残り" &amp; 40-LEN(B108) &amp; "文字",IF(40-LEN(B108)=0,"","文字数がオーバーしています")))</f>
        <v/>
      </c>
      <c r="H108" s="100"/>
      <c r="I108" s="101"/>
      <c r="J108" s="7" t="s">
        <v>78</v>
      </c>
      <c r="K108" s="100"/>
      <c r="L108" s="100"/>
      <c r="M108" s="102"/>
      <c r="N108" s="102"/>
      <c r="O108" s="102"/>
      <c r="P108" s="102"/>
      <c r="Q108" s="102"/>
      <c r="R108" s="102"/>
      <c r="S108" s="74"/>
      <c r="T108" s="102"/>
    </row>
    <row r="109" spans="1:20" s="103" customFormat="1" ht="65.099999999999994" customHeight="1" x14ac:dyDescent="0.15">
      <c r="A109" s="111"/>
      <c r="B109" s="305"/>
      <c r="C109" s="306"/>
      <c r="D109" s="306"/>
      <c r="E109" s="306"/>
      <c r="F109" s="307"/>
      <c r="G109" s="2" t="str">
        <f>IF(LEN(B109)=0,"",IF(256-LEN(B109)&gt;0,"残り" &amp; 256-LEN(B109) &amp; "文字",IF(256-LEN(B109)=0,"","文字数がオーバーしています")))</f>
        <v/>
      </c>
      <c r="H109" s="100"/>
      <c r="I109" s="101"/>
      <c r="J109" s="7" t="s">
        <v>81</v>
      </c>
      <c r="K109" s="100"/>
      <c r="L109" s="100"/>
      <c r="M109" s="102"/>
      <c r="N109" s="102"/>
      <c r="O109" s="102"/>
      <c r="P109" s="102"/>
      <c r="Q109" s="102"/>
      <c r="R109" s="102"/>
      <c r="S109" s="74"/>
      <c r="T109" s="102"/>
    </row>
    <row r="110" spans="1:20" s="103" customFormat="1" ht="21" customHeight="1" x14ac:dyDescent="0.15">
      <c r="A110" s="111"/>
      <c r="B110" s="308"/>
      <c r="C110" s="309"/>
      <c r="D110" s="309"/>
      <c r="E110" s="309"/>
      <c r="F110" s="310"/>
      <c r="G110" s="2" t="str">
        <f>IF(LEN(B110)=0,"",IF(40-LEN(B110)&gt;0,"残り" &amp; 40-LEN(B110) &amp; "文字",IF(40-LEN(B110)=0,"","文字数がオーバーしています")))</f>
        <v/>
      </c>
      <c r="H110" s="100"/>
      <c r="I110" s="101"/>
      <c r="J110" s="7" t="s">
        <v>79</v>
      </c>
      <c r="K110" s="100"/>
      <c r="L110" s="100"/>
      <c r="M110" s="102"/>
      <c r="N110" s="102"/>
      <c r="O110" s="102"/>
      <c r="P110" s="102"/>
      <c r="Q110" s="102"/>
      <c r="R110" s="102"/>
      <c r="S110" s="74"/>
      <c r="T110" s="102"/>
    </row>
    <row r="111" spans="1:20" s="103" customFormat="1" ht="65.099999999999994" customHeight="1" x14ac:dyDescent="0.15">
      <c r="A111" s="111"/>
      <c r="B111" s="311"/>
      <c r="C111" s="311"/>
      <c r="D111" s="311"/>
      <c r="E111" s="311"/>
      <c r="F111" s="312"/>
      <c r="G111" s="2" t="str">
        <f>IF(LEN(B111)=0,"",IF(256-LEN(B111)&gt;0,"残り" &amp; 256-LEN(B111) &amp; "文字",IF(256-LEN(B111)=0,"","文字数がオーバーしています")))</f>
        <v/>
      </c>
      <c r="H111" s="100"/>
      <c r="I111" s="101"/>
      <c r="J111" s="7" t="s">
        <v>82</v>
      </c>
      <c r="K111" s="100"/>
      <c r="L111" s="100"/>
      <c r="M111" s="102"/>
      <c r="N111" s="102"/>
      <c r="O111" s="102"/>
      <c r="P111" s="102"/>
      <c r="Q111" s="102"/>
      <c r="R111" s="102"/>
      <c r="S111" s="74"/>
      <c r="T111" s="102"/>
    </row>
    <row r="112" spans="1:20" s="103" customFormat="1" ht="21" customHeight="1" x14ac:dyDescent="0.15">
      <c r="A112" s="111"/>
      <c r="B112" s="308"/>
      <c r="C112" s="309"/>
      <c r="D112" s="309"/>
      <c r="E112" s="309"/>
      <c r="F112" s="310"/>
      <c r="G112" s="2" t="str">
        <f>IF(LEN(B112)=0,"",IF(40-LEN(B112)&gt;0,"残り" &amp; 40-LEN(B112) &amp; "文字",IF(40-LEN(B112)=0,"","文字数がオーバーしています")))</f>
        <v/>
      </c>
      <c r="H112" s="100"/>
      <c r="I112" s="101"/>
      <c r="J112" s="7" t="s">
        <v>80</v>
      </c>
      <c r="K112" s="100"/>
      <c r="L112" s="100"/>
      <c r="M112" s="102"/>
      <c r="N112" s="102"/>
      <c r="O112" s="102"/>
      <c r="P112" s="102"/>
      <c r="Q112" s="102"/>
      <c r="R112" s="102"/>
      <c r="S112" s="74"/>
      <c r="T112" s="102"/>
    </row>
    <row r="113" spans="1:20" s="103" customFormat="1" ht="65.099999999999994" customHeight="1" thickBot="1" x14ac:dyDescent="0.2">
      <c r="A113" s="104"/>
      <c r="B113" s="313"/>
      <c r="C113" s="313"/>
      <c r="D113" s="313"/>
      <c r="E113" s="313"/>
      <c r="F113" s="314"/>
      <c r="G113" s="2" t="str">
        <f>IF(LEN(B113)=0,"",IF(256-LEN(B113)&gt;0,"残り" &amp; 256-LEN(B113) &amp; "文字",IF(256-LEN(B113)=0,"","文字数がオーバーしています")))</f>
        <v/>
      </c>
      <c r="H113" s="100"/>
      <c r="I113" s="101"/>
      <c r="J113" s="7" t="s">
        <v>83</v>
      </c>
      <c r="K113" s="100"/>
      <c r="L113" s="100"/>
      <c r="M113" s="102"/>
      <c r="N113" s="102"/>
      <c r="O113" s="102"/>
      <c r="P113" s="102"/>
      <c r="Q113" s="102"/>
      <c r="R113" s="102"/>
      <c r="S113" s="74"/>
      <c r="T113" s="102"/>
    </row>
    <row r="114" spans="1:20" ht="14.25" thickTop="1" x14ac:dyDescent="0.15">
      <c r="F114" s="26"/>
      <c r="G114" s="26"/>
      <c r="H114" s="7"/>
      <c r="I114" s="55"/>
      <c r="J114" s="7"/>
      <c r="K114" s="7"/>
      <c r="L114" s="7"/>
      <c r="M114" s="74"/>
      <c r="N114" s="74"/>
      <c r="O114" s="74"/>
      <c r="P114" s="74"/>
      <c r="Q114" s="74"/>
      <c r="R114" s="74"/>
      <c r="S114" s="74"/>
      <c r="T114" s="74"/>
    </row>
    <row r="115" spans="1:20" x14ac:dyDescent="0.15">
      <c r="F115" s="26"/>
      <c r="G115" s="26"/>
      <c r="H115" s="7"/>
      <c r="I115" s="55"/>
      <c r="J115" s="7"/>
      <c r="K115" s="7"/>
      <c r="L115" s="7"/>
      <c r="M115" s="74"/>
      <c r="N115" s="74"/>
      <c r="O115" s="74"/>
      <c r="P115" s="74"/>
      <c r="Q115" s="74"/>
      <c r="R115" s="74"/>
      <c r="S115" s="74"/>
      <c r="T115" s="74"/>
    </row>
    <row r="116" spans="1:20" ht="15" customHeight="1" thickBot="1" x14ac:dyDescent="0.2">
      <c r="A116" s="109" t="s">
        <v>59</v>
      </c>
      <c r="B116" s="73" t="s">
        <v>75</v>
      </c>
      <c r="C116" s="75"/>
      <c r="D116" s="75"/>
      <c r="E116" s="77"/>
      <c r="H116" s="74"/>
      <c r="I116" s="55"/>
      <c r="J116" s="7"/>
      <c r="K116" s="7"/>
      <c r="L116" s="74"/>
      <c r="M116" s="74"/>
      <c r="N116" s="74"/>
      <c r="O116" s="74"/>
      <c r="P116" s="74"/>
      <c r="Q116" s="74"/>
      <c r="R116" s="74"/>
      <c r="S116" s="74"/>
      <c r="T116" s="74" t="s">
        <v>68</v>
      </c>
    </row>
    <row r="117" spans="1:20" s="11" customFormat="1" ht="17.25" customHeight="1" x14ac:dyDescent="0.15">
      <c r="A117" s="85"/>
      <c r="B117" s="296" t="s">
        <v>326</v>
      </c>
      <c r="C117" s="297"/>
      <c r="D117" s="297"/>
      <c r="E117" s="297"/>
      <c r="F117" s="298"/>
      <c r="G117" s="86"/>
      <c r="H117" s="87"/>
      <c r="I117" s="88"/>
      <c r="J117" s="7" t="s">
        <v>64</v>
      </c>
      <c r="K117" s="87"/>
      <c r="L117" s="87"/>
      <c r="M117" s="89"/>
      <c r="N117" s="89"/>
      <c r="O117" s="89"/>
      <c r="P117" s="89"/>
      <c r="Q117" s="89"/>
      <c r="R117" s="89"/>
      <c r="S117" s="74"/>
      <c r="T117" s="89"/>
    </row>
    <row r="118" spans="1:20" s="84" customFormat="1" ht="30" customHeight="1" thickBot="1" x14ac:dyDescent="0.2">
      <c r="A118" s="162"/>
      <c r="B118" s="330" t="s">
        <v>327</v>
      </c>
      <c r="C118" s="331"/>
      <c r="D118" s="332" t="s">
        <v>84</v>
      </c>
      <c r="E118" s="332"/>
      <c r="F118" s="163" t="str">
        <f>IF(COUNT(P122:Q168) &gt; 0,COUNT(P122:P168) &amp; "／" &amp; COUNT(P122:Q168),"")</f>
        <v/>
      </c>
      <c r="G118" s="79"/>
      <c r="H118" s="80"/>
      <c r="I118" s="81"/>
      <c r="J118" s="82" t="s">
        <v>65</v>
      </c>
      <c r="K118" s="80"/>
      <c r="L118" s="80"/>
      <c r="M118" s="83"/>
      <c r="N118" s="83"/>
      <c r="O118" s="83"/>
      <c r="P118" s="83"/>
      <c r="Q118" s="83"/>
      <c r="R118" s="83"/>
      <c r="S118" s="74"/>
      <c r="T118" s="83"/>
    </row>
    <row r="119" spans="1:20" ht="14.25" thickTop="1" x14ac:dyDescent="0.15">
      <c r="A119" s="91">
        <v>1</v>
      </c>
      <c r="B119" s="92" t="s">
        <v>157</v>
      </c>
      <c r="C119" s="324" t="str">
        <f>IF((MIN(I122:I125)=0),"標準項目の「あり」「なし」を選択してください","")</f>
        <v>標準項目の「あり」「なし」を選択してください</v>
      </c>
      <c r="D119" s="324"/>
      <c r="E119" s="324"/>
      <c r="F119" s="325"/>
      <c r="H119" s="74"/>
      <c r="I119" s="55"/>
      <c r="J119" s="7" t="s">
        <v>66</v>
      </c>
      <c r="K119" s="7"/>
      <c r="L119" s="74"/>
      <c r="M119" s="74"/>
      <c r="N119" s="74"/>
      <c r="O119" s="74"/>
      <c r="P119" s="74"/>
      <c r="Q119" s="74"/>
      <c r="R119" s="74"/>
      <c r="S119" s="74"/>
      <c r="T119" s="74"/>
    </row>
    <row r="120" spans="1:20" s="96" customFormat="1" ht="37.5" customHeight="1" x14ac:dyDescent="0.15">
      <c r="A120" s="93" t="s">
        <v>57</v>
      </c>
      <c r="B120" s="272" t="s">
        <v>328</v>
      </c>
      <c r="C120" s="273"/>
      <c r="D120" s="326" t="str">
        <f xml:space="preserve"> "評点（" &amp; REPT("○",COUNT(P122:P125)) &amp; REPT("●",COUNT(Q122:Q125)) &amp; "）"</f>
        <v>評点（）</v>
      </c>
      <c r="E120" s="326"/>
      <c r="F120" s="113" t="str">
        <f>IF(COUNT(R122:R125)&gt;0,"・非該当" &amp; COUNT(R122:R125),"")</f>
        <v/>
      </c>
      <c r="G120" s="79"/>
      <c r="H120" s="94"/>
      <c r="I120" s="95" t="str">
        <f>IF(MIN(I122:I125)=0,"",IF(COUNT(P122:Q125)=0,"-",IF(COUNT(P122:Q125)=COUNT(P122:P125),"A",IF(COUNT(P122:P125)=0,"C","B"))))</f>
        <v/>
      </c>
      <c r="J120" s="7" t="s">
        <v>51</v>
      </c>
      <c r="K120" s="95">
        <v>1</v>
      </c>
      <c r="L120" s="94">
        <v>16520</v>
      </c>
      <c r="M120" s="94"/>
      <c r="N120" s="94"/>
      <c r="O120" s="94"/>
      <c r="P120" s="94"/>
      <c r="Q120" s="94"/>
      <c r="R120" s="94"/>
      <c r="S120" s="74"/>
      <c r="T120" s="94"/>
    </row>
    <row r="121" spans="1:20" x14ac:dyDescent="0.15">
      <c r="A121" s="91"/>
      <c r="B121" s="112" t="s">
        <v>52</v>
      </c>
      <c r="C121" s="315" t="s">
        <v>53</v>
      </c>
      <c r="D121" s="316"/>
      <c r="E121" s="316"/>
      <c r="F121" s="317"/>
      <c r="H121" s="74"/>
      <c r="I121" s="55"/>
      <c r="J121" s="7" t="s">
        <v>54</v>
      </c>
      <c r="K121" s="7"/>
      <c r="L121" s="74"/>
      <c r="M121" s="74"/>
      <c r="N121" s="74"/>
      <c r="O121" s="74"/>
      <c r="P121" s="74"/>
      <c r="Q121" s="74"/>
      <c r="R121" s="74"/>
      <c r="S121" s="74"/>
      <c r="T121" s="74"/>
    </row>
    <row r="122" spans="1:20" ht="37.5" customHeight="1" x14ac:dyDescent="0.15">
      <c r="A122" s="91"/>
      <c r="B122" s="97"/>
      <c r="C122" s="293" t="s">
        <v>329</v>
      </c>
      <c r="D122" s="294"/>
      <c r="E122" s="318"/>
      <c r="F122" s="98"/>
      <c r="G122" s="79"/>
      <c r="H122" s="74"/>
      <c r="I122" s="55">
        <v>0</v>
      </c>
      <c r="J122" s="7" t="s">
        <v>55</v>
      </c>
      <c r="K122" s="7">
        <v>1</v>
      </c>
      <c r="L122" s="74">
        <v>57010</v>
      </c>
      <c r="M122" s="74"/>
      <c r="N122" s="74"/>
      <c r="O122" s="74"/>
      <c r="P122" s="74" t="str">
        <f>IF(I122=3,1,"")</f>
        <v/>
      </c>
      <c r="Q122" s="74" t="str">
        <f>IF(I122=2,1,"")</f>
        <v/>
      </c>
      <c r="R122" s="74" t="str">
        <f>IF(I122=1,1,"")</f>
        <v/>
      </c>
      <c r="S122" s="74"/>
      <c r="T122" s="74"/>
    </row>
    <row r="123" spans="1:20" ht="37.5" customHeight="1" x14ac:dyDescent="0.15">
      <c r="A123" s="91"/>
      <c r="B123" s="97"/>
      <c r="C123" s="293" t="s">
        <v>330</v>
      </c>
      <c r="D123" s="294"/>
      <c r="E123" s="318"/>
      <c r="F123" s="98"/>
      <c r="G123" s="79"/>
      <c r="H123" s="74"/>
      <c r="I123" s="55">
        <v>0</v>
      </c>
      <c r="J123" s="7" t="s">
        <v>55</v>
      </c>
      <c r="K123" s="7">
        <v>2</v>
      </c>
      <c r="L123" s="74">
        <v>57011</v>
      </c>
      <c r="M123" s="74"/>
      <c r="N123" s="74"/>
      <c r="O123" s="74"/>
      <c r="P123" s="74" t="str">
        <f>IF(I123=3,1,"")</f>
        <v/>
      </c>
      <c r="Q123" s="74" t="str">
        <f>IF(I123=2,1,"")</f>
        <v/>
      </c>
      <c r="R123" s="74" t="str">
        <f>IF(I123=1,1,"")</f>
        <v/>
      </c>
      <c r="S123" s="74"/>
      <c r="T123" s="74"/>
    </row>
    <row r="124" spans="1:20" ht="37.5" customHeight="1" x14ac:dyDescent="0.15">
      <c r="A124" s="91"/>
      <c r="B124" s="97"/>
      <c r="C124" s="293" t="s">
        <v>331</v>
      </c>
      <c r="D124" s="294"/>
      <c r="E124" s="318"/>
      <c r="F124" s="98"/>
      <c r="G124" s="79"/>
      <c r="H124" s="74"/>
      <c r="I124" s="55">
        <v>0</v>
      </c>
      <c r="J124" s="7" t="s">
        <v>55</v>
      </c>
      <c r="K124" s="7">
        <v>3</v>
      </c>
      <c r="L124" s="74">
        <v>57012</v>
      </c>
      <c r="M124" s="74"/>
      <c r="N124" s="74"/>
      <c r="O124" s="74"/>
      <c r="P124" s="74" t="str">
        <f>IF(I124=3,1,"")</f>
        <v/>
      </c>
      <c r="Q124" s="74" t="str">
        <f>IF(I124=2,1,"")</f>
        <v/>
      </c>
      <c r="R124" s="74" t="str">
        <f>IF(I124=1,1,"")</f>
        <v/>
      </c>
      <c r="S124" s="74"/>
      <c r="T124" s="74"/>
    </row>
    <row r="125" spans="1:20" ht="37.5" customHeight="1" thickBot="1" x14ac:dyDescent="0.2">
      <c r="A125" s="91"/>
      <c r="B125" s="97"/>
      <c r="C125" s="293" t="s">
        <v>332</v>
      </c>
      <c r="D125" s="294"/>
      <c r="E125" s="318"/>
      <c r="F125" s="98"/>
      <c r="G125" s="79"/>
      <c r="H125" s="74"/>
      <c r="I125" s="55">
        <v>0</v>
      </c>
      <c r="J125" s="7" t="s">
        <v>55</v>
      </c>
      <c r="K125" s="7">
        <v>4</v>
      </c>
      <c r="L125" s="74">
        <v>57013</v>
      </c>
      <c r="M125" s="74"/>
      <c r="N125" s="74"/>
      <c r="O125" s="74"/>
      <c r="P125" s="74" t="str">
        <f>IF(I125=3,1,"")</f>
        <v/>
      </c>
      <c r="Q125" s="74" t="str">
        <f>IF(I125=2,1,"")</f>
        <v/>
      </c>
      <c r="R125" s="74" t="str">
        <f>IF(I125=1,1,"")</f>
        <v/>
      </c>
      <c r="S125" s="74"/>
      <c r="T125" s="74"/>
    </row>
    <row r="126" spans="1:20" ht="20.25" customHeight="1" x14ac:dyDescent="0.15">
      <c r="A126" s="99"/>
      <c r="B126" s="319" t="s">
        <v>333</v>
      </c>
      <c r="C126" s="320"/>
      <c r="D126" s="321" t="str">
        <f>IF(AND(LEN(SBcaseB1_1)&lt;&gt;0,COUNT(R121:R125)=4),SBcheckBB_1,(IF(LEN(SBcheckBA_1)&lt;&gt;0,SBcheckBA_1, SBcheckBB_1)))</f>
        <v>評価項目1の講評を入力してください</v>
      </c>
      <c r="E126" s="321"/>
      <c r="F126" s="322"/>
      <c r="H126" s="74"/>
      <c r="I126" s="55"/>
      <c r="J126" s="7" t="s">
        <v>56</v>
      </c>
      <c r="K126" s="7"/>
      <c r="L126" s="74"/>
      <c r="M126" s="74"/>
      <c r="N126" s="74"/>
      <c r="O126" s="74"/>
      <c r="P126" s="74"/>
      <c r="Q126" s="74"/>
      <c r="R126" s="74"/>
      <c r="S126" s="74"/>
      <c r="T126" s="74"/>
    </row>
    <row r="127" spans="1:20" s="103" customFormat="1" ht="21" customHeight="1" x14ac:dyDescent="0.15">
      <c r="A127" s="110"/>
      <c r="B127" s="302"/>
      <c r="C127" s="303"/>
      <c r="D127" s="303"/>
      <c r="E127" s="303"/>
      <c r="F127" s="304"/>
      <c r="G127" s="2" t="str">
        <f>IF(LEN(B127)=0,"",IF(40-LEN(B127)&gt;0,"残り" &amp; 40-LEN(B127) &amp; "文字",IF(40-LEN(B127)=0,"","文字数がオーバーしています")))</f>
        <v/>
      </c>
      <c r="H127" s="100"/>
      <c r="I127" s="101"/>
      <c r="J127" s="7" t="s">
        <v>78</v>
      </c>
      <c r="K127" s="100"/>
      <c r="L127" s="100"/>
      <c r="M127" s="102"/>
      <c r="N127" s="102"/>
      <c r="O127" s="102"/>
      <c r="P127" s="102"/>
      <c r="Q127" s="102"/>
      <c r="R127" s="102"/>
      <c r="S127" s="74"/>
      <c r="T127" s="102"/>
    </row>
    <row r="128" spans="1:20" s="103" customFormat="1" ht="65.099999999999994" customHeight="1" x14ac:dyDescent="0.15">
      <c r="A128" s="111"/>
      <c r="B128" s="305"/>
      <c r="C128" s="306"/>
      <c r="D128" s="306"/>
      <c r="E128" s="306"/>
      <c r="F128" s="307"/>
      <c r="G128" s="2" t="str">
        <f>IF(LEN(B128)=0,"",IF(256-LEN(B128)&gt;0,"残り" &amp; 256-LEN(B128) &amp; "文字",IF(256-LEN(B128)=0,"","文字数がオーバーしています")))</f>
        <v/>
      </c>
      <c r="H128" s="100"/>
      <c r="I128" s="101"/>
      <c r="J128" s="7" t="s">
        <v>81</v>
      </c>
      <c r="K128" s="100"/>
      <c r="L128" s="100"/>
      <c r="M128" s="102"/>
      <c r="N128" s="102"/>
      <c r="O128" s="102"/>
      <c r="P128" s="102"/>
      <c r="Q128" s="102"/>
      <c r="R128" s="102"/>
      <c r="S128" s="74"/>
      <c r="T128" s="102"/>
    </row>
    <row r="129" spans="1:20" s="103" customFormat="1" ht="21" customHeight="1" x14ac:dyDescent="0.15">
      <c r="A129" s="111"/>
      <c r="B129" s="308"/>
      <c r="C129" s="309"/>
      <c r="D129" s="309"/>
      <c r="E129" s="309"/>
      <c r="F129" s="310"/>
      <c r="G129" s="2" t="str">
        <f>IF(LEN(B129)=0,"",IF(40-LEN(B129)&gt;0,"残り" &amp; 40-LEN(B129) &amp; "文字",IF(40-LEN(B129)=0,"","文字数がオーバーしています")))</f>
        <v/>
      </c>
      <c r="H129" s="100"/>
      <c r="I129" s="101"/>
      <c r="J129" s="7" t="s">
        <v>79</v>
      </c>
      <c r="K129" s="100"/>
      <c r="L129" s="100"/>
      <c r="M129" s="102"/>
      <c r="N129" s="102"/>
      <c r="O129" s="102"/>
      <c r="P129" s="102"/>
      <c r="Q129" s="102"/>
      <c r="R129" s="102"/>
      <c r="S129" s="74"/>
      <c r="T129" s="102"/>
    </row>
    <row r="130" spans="1:20" s="103" customFormat="1" ht="65.099999999999994" customHeight="1" x14ac:dyDescent="0.15">
      <c r="A130" s="111"/>
      <c r="B130" s="311"/>
      <c r="C130" s="311"/>
      <c r="D130" s="311"/>
      <c r="E130" s="311"/>
      <c r="F130" s="312"/>
      <c r="G130" s="2" t="str">
        <f>IF(LEN(B130)=0,"",IF(256-LEN(B130)&gt;0,"残り" &amp; 256-LEN(B130) &amp; "文字",IF(256-LEN(B130)=0,"","文字数がオーバーしています")))</f>
        <v/>
      </c>
      <c r="H130" s="100"/>
      <c r="I130" s="101"/>
      <c r="J130" s="7" t="s">
        <v>82</v>
      </c>
      <c r="K130" s="100"/>
      <c r="L130" s="100"/>
      <c r="M130" s="102"/>
      <c r="N130" s="102"/>
      <c r="O130" s="102"/>
      <c r="P130" s="102"/>
      <c r="Q130" s="102"/>
      <c r="R130" s="102"/>
      <c r="S130" s="74"/>
      <c r="T130" s="102"/>
    </row>
    <row r="131" spans="1:20" s="103" customFormat="1" ht="21" customHeight="1" x14ac:dyDescent="0.15">
      <c r="A131" s="111"/>
      <c r="B131" s="308"/>
      <c r="C131" s="309"/>
      <c r="D131" s="309"/>
      <c r="E131" s="309"/>
      <c r="F131" s="310"/>
      <c r="G131" s="2" t="str">
        <f>IF(LEN(B131)=0,"",IF(40-LEN(B131)&gt;0,"残り" &amp; 40-LEN(B131) &amp; "文字",IF(40-LEN(B131)=0,"","文字数がオーバーしています")))</f>
        <v/>
      </c>
      <c r="H131" s="100"/>
      <c r="I131" s="101"/>
      <c r="J131" s="7" t="s">
        <v>80</v>
      </c>
      <c r="K131" s="100"/>
      <c r="L131" s="100"/>
      <c r="M131" s="102"/>
      <c r="N131" s="102"/>
      <c r="O131" s="102"/>
      <c r="P131" s="102"/>
      <c r="Q131" s="102"/>
      <c r="R131" s="102"/>
      <c r="S131" s="74"/>
      <c r="T131" s="102"/>
    </row>
    <row r="132" spans="1:20" s="103" customFormat="1" ht="65.099999999999994" customHeight="1" thickBot="1" x14ac:dyDescent="0.2">
      <c r="A132" s="104"/>
      <c r="B132" s="313"/>
      <c r="C132" s="313"/>
      <c r="D132" s="313"/>
      <c r="E132" s="313"/>
      <c r="F132" s="314"/>
      <c r="G132" s="2" t="str">
        <f>IF(LEN(B132)=0,"",IF(256-LEN(B132)&gt;0,"残り" &amp; 256-LEN(B132) &amp; "文字",IF(256-LEN(B132)=0,"","文字数がオーバーしています")))</f>
        <v/>
      </c>
      <c r="H132" s="100"/>
      <c r="I132" s="101"/>
      <c r="J132" s="7" t="s">
        <v>83</v>
      </c>
      <c r="K132" s="100"/>
      <c r="L132" s="100"/>
      <c r="M132" s="102"/>
      <c r="N132" s="102"/>
      <c r="O132" s="102"/>
      <c r="P132" s="102"/>
      <c r="Q132" s="102"/>
      <c r="R132" s="102"/>
      <c r="S132" s="74"/>
      <c r="T132" s="102"/>
    </row>
    <row r="133" spans="1:20" ht="14.25" thickTop="1" x14ac:dyDescent="0.15">
      <c r="A133" s="91">
        <v>2</v>
      </c>
      <c r="B133" s="92" t="s">
        <v>161</v>
      </c>
      <c r="C133" s="324" t="str">
        <f>IF((MIN(I136:I141)=0),"標準項目の「あり」「なし」を選択してください","")</f>
        <v>標準項目の「あり」「なし」を選択してください</v>
      </c>
      <c r="D133" s="324"/>
      <c r="E133" s="324"/>
      <c r="F133" s="325"/>
      <c r="H133" s="74"/>
      <c r="I133" s="55"/>
      <c r="J133" s="7" t="s">
        <v>66</v>
      </c>
      <c r="K133" s="7"/>
      <c r="L133" s="74"/>
      <c r="M133" s="74"/>
      <c r="N133" s="74"/>
      <c r="O133" s="74"/>
      <c r="P133" s="74"/>
      <c r="Q133" s="74"/>
      <c r="R133" s="74"/>
      <c r="S133" s="74"/>
      <c r="T133" s="74"/>
    </row>
    <row r="134" spans="1:20" s="96" customFormat="1" ht="37.5" customHeight="1" x14ac:dyDescent="0.15">
      <c r="A134" s="93" t="s">
        <v>57</v>
      </c>
      <c r="B134" s="272" t="s">
        <v>334</v>
      </c>
      <c r="C134" s="273"/>
      <c r="D134" s="326" t="str">
        <f xml:space="preserve"> "評点（" &amp; REPT("○",COUNT(P136:P141)) &amp; REPT("●",COUNT(Q136:Q141)) &amp; "）"</f>
        <v>評点（）</v>
      </c>
      <c r="E134" s="326"/>
      <c r="F134" s="113" t="str">
        <f>IF(COUNT(R136:R141)&gt;0,"・非該当" &amp; COUNT(R136:R141),"")</f>
        <v/>
      </c>
      <c r="G134" s="79"/>
      <c r="H134" s="94"/>
      <c r="I134" s="95" t="str">
        <f>IF(MIN(I136:I141)=0,"",IF(COUNT(P136:Q141)=0,"-",IF(COUNT(P136:Q141)=COUNT(P136:P141),"A",IF(COUNT(P136:P141)=0,"C","B"))))</f>
        <v/>
      </c>
      <c r="J134" s="7" t="s">
        <v>51</v>
      </c>
      <c r="K134" s="95">
        <v>2</v>
      </c>
      <c r="L134" s="94">
        <v>16521</v>
      </c>
      <c r="M134" s="94"/>
      <c r="N134" s="94"/>
      <c r="O134" s="94"/>
      <c r="P134" s="94"/>
      <c r="Q134" s="94"/>
      <c r="R134" s="94"/>
      <c r="S134" s="74"/>
      <c r="T134" s="94"/>
    </row>
    <row r="135" spans="1:20" x14ac:dyDescent="0.15">
      <c r="A135" s="91"/>
      <c r="B135" s="112" t="s">
        <v>52</v>
      </c>
      <c r="C135" s="315" t="s">
        <v>53</v>
      </c>
      <c r="D135" s="316"/>
      <c r="E135" s="316"/>
      <c r="F135" s="317"/>
      <c r="H135" s="74"/>
      <c r="I135" s="55"/>
      <c r="J135" s="7" t="s">
        <v>54</v>
      </c>
      <c r="K135" s="7"/>
      <c r="L135" s="74"/>
      <c r="M135" s="74"/>
      <c r="N135" s="74"/>
      <c r="O135" s="74"/>
      <c r="P135" s="74"/>
      <c r="Q135" s="74"/>
      <c r="R135" s="74"/>
      <c r="S135" s="74"/>
      <c r="T135" s="74"/>
    </row>
    <row r="136" spans="1:20" ht="37.5" customHeight="1" x14ac:dyDescent="0.15">
      <c r="A136" s="91"/>
      <c r="B136" s="97"/>
      <c r="C136" s="293" t="s">
        <v>335</v>
      </c>
      <c r="D136" s="294"/>
      <c r="E136" s="318"/>
      <c r="F136" s="98"/>
      <c r="G136" s="79"/>
      <c r="H136" s="74"/>
      <c r="I136" s="55">
        <v>0</v>
      </c>
      <c r="J136" s="7" t="s">
        <v>55</v>
      </c>
      <c r="K136" s="7">
        <v>1</v>
      </c>
      <c r="L136" s="74">
        <v>57014</v>
      </c>
      <c r="M136" s="74"/>
      <c r="N136" s="74"/>
      <c r="O136" s="74"/>
      <c r="P136" s="74" t="str">
        <f t="shared" ref="P136:P141" si="0">IF(I136=3,1,"")</f>
        <v/>
      </c>
      <c r="Q136" s="74" t="str">
        <f t="shared" ref="Q136:Q141" si="1">IF(I136=2,1,"")</f>
        <v/>
      </c>
      <c r="R136" s="74" t="str">
        <f t="shared" ref="R136:R141" si="2">IF(I136=1,1,"")</f>
        <v/>
      </c>
      <c r="S136" s="74"/>
      <c r="T136" s="74"/>
    </row>
    <row r="137" spans="1:20" ht="37.5" customHeight="1" x14ac:dyDescent="0.15">
      <c r="A137" s="91"/>
      <c r="B137" s="97"/>
      <c r="C137" s="293" t="s">
        <v>336</v>
      </c>
      <c r="D137" s="294"/>
      <c r="E137" s="318"/>
      <c r="F137" s="98"/>
      <c r="G137" s="79"/>
      <c r="H137" s="74"/>
      <c r="I137" s="55">
        <v>0</v>
      </c>
      <c r="J137" s="7" t="s">
        <v>55</v>
      </c>
      <c r="K137" s="7">
        <v>2</v>
      </c>
      <c r="L137" s="74">
        <v>57015</v>
      </c>
      <c r="M137" s="74"/>
      <c r="N137" s="74"/>
      <c r="O137" s="74"/>
      <c r="P137" s="74" t="str">
        <f t="shared" si="0"/>
        <v/>
      </c>
      <c r="Q137" s="74" t="str">
        <f t="shared" si="1"/>
        <v/>
      </c>
      <c r="R137" s="74" t="str">
        <f t="shared" si="2"/>
        <v/>
      </c>
      <c r="S137" s="74"/>
      <c r="T137" s="74"/>
    </row>
    <row r="138" spans="1:20" ht="37.5" customHeight="1" x14ac:dyDescent="0.15">
      <c r="A138" s="91"/>
      <c r="B138" s="97"/>
      <c r="C138" s="293" t="s">
        <v>337</v>
      </c>
      <c r="D138" s="294"/>
      <c r="E138" s="318"/>
      <c r="F138" s="98"/>
      <c r="G138" s="79"/>
      <c r="H138" s="74"/>
      <c r="I138" s="55">
        <v>0</v>
      </c>
      <c r="J138" s="7" t="s">
        <v>55</v>
      </c>
      <c r="K138" s="7">
        <v>3</v>
      </c>
      <c r="L138" s="74">
        <v>57016</v>
      </c>
      <c r="M138" s="74"/>
      <c r="N138" s="74"/>
      <c r="O138" s="74"/>
      <c r="P138" s="74" t="str">
        <f t="shared" si="0"/>
        <v/>
      </c>
      <c r="Q138" s="74" t="str">
        <f t="shared" si="1"/>
        <v/>
      </c>
      <c r="R138" s="74" t="str">
        <f t="shared" si="2"/>
        <v/>
      </c>
      <c r="S138" s="74"/>
      <c r="T138" s="74"/>
    </row>
    <row r="139" spans="1:20" ht="37.5" customHeight="1" x14ac:dyDescent="0.15">
      <c r="A139" s="91"/>
      <c r="B139" s="97"/>
      <c r="C139" s="293" t="s">
        <v>338</v>
      </c>
      <c r="D139" s="294"/>
      <c r="E139" s="318"/>
      <c r="F139" s="98"/>
      <c r="G139" s="79"/>
      <c r="H139" s="74"/>
      <c r="I139" s="55">
        <v>0</v>
      </c>
      <c r="J139" s="7" t="s">
        <v>55</v>
      </c>
      <c r="K139" s="7">
        <v>4</v>
      </c>
      <c r="L139" s="74">
        <v>57017</v>
      </c>
      <c r="M139" s="74"/>
      <c r="N139" s="74"/>
      <c r="O139" s="74"/>
      <c r="P139" s="74" t="str">
        <f t="shared" si="0"/>
        <v/>
      </c>
      <c r="Q139" s="74" t="str">
        <f t="shared" si="1"/>
        <v/>
      </c>
      <c r="R139" s="74" t="str">
        <f t="shared" si="2"/>
        <v/>
      </c>
      <c r="S139" s="74"/>
      <c r="T139" s="74"/>
    </row>
    <row r="140" spans="1:20" ht="37.5" customHeight="1" x14ac:dyDescent="0.15">
      <c r="A140" s="91"/>
      <c r="B140" s="97"/>
      <c r="C140" s="293" t="s">
        <v>339</v>
      </c>
      <c r="D140" s="294"/>
      <c r="E140" s="318"/>
      <c r="F140" s="98"/>
      <c r="G140" s="79"/>
      <c r="H140" s="74"/>
      <c r="I140" s="55">
        <v>0</v>
      </c>
      <c r="J140" s="7" t="s">
        <v>55</v>
      </c>
      <c r="K140" s="7">
        <v>5</v>
      </c>
      <c r="L140" s="74">
        <v>57018</v>
      </c>
      <c r="M140" s="74"/>
      <c r="N140" s="74"/>
      <c r="O140" s="74"/>
      <c r="P140" s="74" t="str">
        <f t="shared" si="0"/>
        <v/>
      </c>
      <c r="Q140" s="74" t="str">
        <f t="shared" si="1"/>
        <v/>
      </c>
      <c r="R140" s="74" t="str">
        <f t="shared" si="2"/>
        <v/>
      </c>
      <c r="S140" s="74"/>
      <c r="T140" s="74"/>
    </row>
    <row r="141" spans="1:20" ht="37.5" customHeight="1" thickBot="1" x14ac:dyDescent="0.2">
      <c r="A141" s="91"/>
      <c r="B141" s="97"/>
      <c r="C141" s="293" t="s">
        <v>340</v>
      </c>
      <c r="D141" s="294"/>
      <c r="E141" s="318"/>
      <c r="F141" s="98"/>
      <c r="G141" s="79"/>
      <c r="H141" s="74"/>
      <c r="I141" s="55">
        <v>0</v>
      </c>
      <c r="J141" s="7" t="s">
        <v>55</v>
      </c>
      <c r="K141" s="7">
        <v>6</v>
      </c>
      <c r="L141" s="74">
        <v>57019</v>
      </c>
      <c r="M141" s="74"/>
      <c r="N141" s="74"/>
      <c r="O141" s="74"/>
      <c r="P141" s="74" t="str">
        <f t="shared" si="0"/>
        <v/>
      </c>
      <c r="Q141" s="74" t="str">
        <f t="shared" si="1"/>
        <v/>
      </c>
      <c r="R141" s="74" t="str">
        <f t="shared" si="2"/>
        <v/>
      </c>
      <c r="S141" s="74"/>
      <c r="T141" s="74"/>
    </row>
    <row r="142" spans="1:20" ht="20.25" customHeight="1" x14ac:dyDescent="0.15">
      <c r="A142" s="99"/>
      <c r="B142" s="319" t="s">
        <v>341</v>
      </c>
      <c r="C142" s="320"/>
      <c r="D142" s="321" t="str">
        <f>IF(AND(LEN(SBcaseB1_2)&lt;&gt;0,COUNT(R135:R141)=6),SBcheckBB_2,(IF(LEN(SBcheckBA_2)&lt;&gt;0,SBcheckBA_2, SBcheckBB_2)))</f>
        <v>評価項目2の講評を入力してください</v>
      </c>
      <c r="E142" s="321"/>
      <c r="F142" s="322"/>
      <c r="H142" s="74"/>
      <c r="I142" s="55"/>
      <c r="J142" s="7" t="s">
        <v>56</v>
      </c>
      <c r="K142" s="7"/>
      <c r="L142" s="74"/>
      <c r="M142" s="74"/>
      <c r="N142" s="74"/>
      <c r="O142" s="74"/>
      <c r="P142" s="74"/>
      <c r="Q142" s="74"/>
      <c r="R142" s="74"/>
      <c r="S142" s="74"/>
      <c r="T142" s="74"/>
    </row>
    <row r="143" spans="1:20" s="103" customFormat="1" ht="21" customHeight="1" x14ac:dyDescent="0.15">
      <c r="A143" s="110"/>
      <c r="B143" s="302"/>
      <c r="C143" s="303"/>
      <c r="D143" s="303"/>
      <c r="E143" s="303"/>
      <c r="F143" s="304"/>
      <c r="G143" s="2" t="str">
        <f>IF(LEN(B143)=0,"",IF(40-LEN(B143)&gt;0,"残り" &amp; 40-LEN(B143) &amp; "文字",IF(40-LEN(B143)=0,"","文字数がオーバーしています")))</f>
        <v/>
      </c>
      <c r="H143" s="100"/>
      <c r="I143" s="101"/>
      <c r="J143" s="7" t="s">
        <v>78</v>
      </c>
      <c r="K143" s="100"/>
      <c r="L143" s="100"/>
      <c r="M143" s="102"/>
      <c r="N143" s="102"/>
      <c r="O143" s="102"/>
      <c r="P143" s="102"/>
      <c r="Q143" s="102"/>
      <c r="R143" s="102"/>
      <c r="S143" s="74"/>
      <c r="T143" s="102"/>
    </row>
    <row r="144" spans="1:20" s="103" customFormat="1" ht="65.099999999999994" customHeight="1" x14ac:dyDescent="0.15">
      <c r="A144" s="111"/>
      <c r="B144" s="305"/>
      <c r="C144" s="306"/>
      <c r="D144" s="306"/>
      <c r="E144" s="306"/>
      <c r="F144" s="307"/>
      <c r="G144" s="2" t="str">
        <f>IF(LEN(B144)=0,"",IF(256-LEN(B144)&gt;0,"残り" &amp; 256-LEN(B144) &amp; "文字",IF(256-LEN(B144)=0,"","文字数がオーバーしています")))</f>
        <v/>
      </c>
      <c r="H144" s="100"/>
      <c r="I144" s="101"/>
      <c r="J144" s="7" t="s">
        <v>81</v>
      </c>
      <c r="K144" s="100"/>
      <c r="L144" s="100"/>
      <c r="M144" s="102"/>
      <c r="N144" s="102"/>
      <c r="O144" s="102"/>
      <c r="P144" s="102"/>
      <c r="Q144" s="102"/>
      <c r="R144" s="102"/>
      <c r="S144" s="74"/>
      <c r="T144" s="102"/>
    </row>
    <row r="145" spans="1:20" s="103" customFormat="1" ht="21" customHeight="1" x14ac:dyDescent="0.15">
      <c r="A145" s="111"/>
      <c r="B145" s="308"/>
      <c r="C145" s="309"/>
      <c r="D145" s="309"/>
      <c r="E145" s="309"/>
      <c r="F145" s="310"/>
      <c r="G145" s="2" t="str">
        <f>IF(LEN(B145)=0,"",IF(40-LEN(B145)&gt;0,"残り" &amp; 40-LEN(B145) &amp; "文字",IF(40-LEN(B145)=0,"","文字数がオーバーしています")))</f>
        <v/>
      </c>
      <c r="H145" s="100"/>
      <c r="I145" s="101"/>
      <c r="J145" s="7" t="s">
        <v>79</v>
      </c>
      <c r="K145" s="100"/>
      <c r="L145" s="100"/>
      <c r="M145" s="102"/>
      <c r="N145" s="102"/>
      <c r="O145" s="102"/>
      <c r="P145" s="102"/>
      <c r="Q145" s="102"/>
      <c r="R145" s="102"/>
      <c r="S145" s="74"/>
      <c r="T145" s="102"/>
    </row>
    <row r="146" spans="1:20" s="103" customFormat="1" ht="65.099999999999994" customHeight="1" x14ac:dyDescent="0.15">
      <c r="A146" s="111"/>
      <c r="B146" s="311"/>
      <c r="C146" s="311"/>
      <c r="D146" s="311"/>
      <c r="E146" s="311"/>
      <c r="F146" s="312"/>
      <c r="G146" s="2" t="str">
        <f>IF(LEN(B146)=0,"",IF(256-LEN(B146)&gt;0,"残り" &amp; 256-LEN(B146) &amp; "文字",IF(256-LEN(B146)=0,"","文字数がオーバーしています")))</f>
        <v/>
      </c>
      <c r="H146" s="100"/>
      <c r="I146" s="101"/>
      <c r="J146" s="7" t="s">
        <v>82</v>
      </c>
      <c r="K146" s="100"/>
      <c r="L146" s="100"/>
      <c r="M146" s="102"/>
      <c r="N146" s="102"/>
      <c r="O146" s="102"/>
      <c r="P146" s="102"/>
      <c r="Q146" s="102"/>
      <c r="R146" s="102"/>
      <c r="S146" s="74"/>
      <c r="T146" s="102"/>
    </row>
    <row r="147" spans="1:20" s="103" customFormat="1" ht="21" customHeight="1" x14ac:dyDescent="0.15">
      <c r="A147" s="111"/>
      <c r="B147" s="308"/>
      <c r="C147" s="309"/>
      <c r="D147" s="309"/>
      <c r="E147" s="309"/>
      <c r="F147" s="310"/>
      <c r="G147" s="2" t="str">
        <f>IF(LEN(B147)=0,"",IF(40-LEN(B147)&gt;0,"残り" &amp; 40-LEN(B147) &amp; "文字",IF(40-LEN(B147)=0,"","文字数がオーバーしています")))</f>
        <v/>
      </c>
      <c r="H147" s="100"/>
      <c r="I147" s="101"/>
      <c r="J147" s="7" t="s">
        <v>80</v>
      </c>
      <c r="K147" s="100"/>
      <c r="L147" s="100"/>
      <c r="M147" s="102"/>
      <c r="N147" s="102"/>
      <c r="O147" s="102"/>
      <c r="P147" s="102"/>
      <c r="Q147" s="102"/>
      <c r="R147" s="102"/>
      <c r="S147" s="74"/>
      <c r="T147" s="102"/>
    </row>
    <row r="148" spans="1:20" s="103" customFormat="1" ht="65.099999999999994" customHeight="1" thickBot="1" x14ac:dyDescent="0.2">
      <c r="A148" s="104"/>
      <c r="B148" s="313"/>
      <c r="C148" s="313"/>
      <c r="D148" s="313"/>
      <c r="E148" s="313"/>
      <c r="F148" s="314"/>
      <c r="G148" s="2" t="str">
        <f>IF(LEN(B148)=0,"",IF(256-LEN(B148)&gt;0,"残り" &amp; 256-LEN(B148) &amp; "文字",IF(256-LEN(B148)=0,"","文字数がオーバーしています")))</f>
        <v/>
      </c>
      <c r="H148" s="100"/>
      <c r="I148" s="101"/>
      <c r="J148" s="7" t="s">
        <v>83</v>
      </c>
      <c r="K148" s="100"/>
      <c r="L148" s="100"/>
      <c r="M148" s="102"/>
      <c r="N148" s="102"/>
      <c r="O148" s="102"/>
      <c r="P148" s="102"/>
      <c r="Q148" s="102"/>
      <c r="R148" s="102"/>
      <c r="S148" s="74"/>
      <c r="T148" s="102"/>
    </row>
    <row r="149" spans="1:20" ht="14.25" thickTop="1" x14ac:dyDescent="0.15">
      <c r="A149" s="91">
        <v>3</v>
      </c>
      <c r="B149" s="92" t="s">
        <v>165</v>
      </c>
      <c r="C149" s="324" t="str">
        <f>IF((MIN(I152:I156)=0),"標準項目の「あり」「なし」を選択してください","")</f>
        <v>標準項目の「あり」「なし」を選択してください</v>
      </c>
      <c r="D149" s="324"/>
      <c r="E149" s="324"/>
      <c r="F149" s="325"/>
      <c r="H149" s="74"/>
      <c r="I149" s="55"/>
      <c r="J149" s="7" t="s">
        <v>66</v>
      </c>
      <c r="K149" s="7"/>
      <c r="L149" s="74"/>
      <c r="M149" s="74"/>
      <c r="N149" s="74"/>
      <c r="O149" s="74"/>
      <c r="P149" s="74"/>
      <c r="Q149" s="74"/>
      <c r="R149" s="74"/>
      <c r="S149" s="74"/>
      <c r="T149" s="74"/>
    </row>
    <row r="150" spans="1:20" s="96" customFormat="1" ht="37.5" customHeight="1" x14ac:dyDescent="0.15">
      <c r="A150" s="93" t="s">
        <v>57</v>
      </c>
      <c r="B150" s="272" t="s">
        <v>342</v>
      </c>
      <c r="C150" s="273"/>
      <c r="D150" s="326" t="str">
        <f xml:space="preserve"> "評点（" &amp; REPT("○",COUNT(P152:P156)) &amp; REPT("●",COUNT(Q152:Q156)) &amp; "）"</f>
        <v>評点（）</v>
      </c>
      <c r="E150" s="326"/>
      <c r="F150" s="113" t="str">
        <f>IF(COUNT(R152:R156)&gt;0,"・非該当" &amp; COUNT(R152:R156),"")</f>
        <v/>
      </c>
      <c r="G150" s="79"/>
      <c r="H150" s="94"/>
      <c r="I150" s="95" t="str">
        <f>IF(MIN(I152:I156)=0,"",IF(COUNT(P152:Q156)=0,"-",IF(COUNT(P152:Q156)=COUNT(P152:P156),"A",IF(COUNT(P152:P156)=0,"C","B"))))</f>
        <v/>
      </c>
      <c r="J150" s="7" t="s">
        <v>51</v>
      </c>
      <c r="K150" s="95">
        <v>3</v>
      </c>
      <c r="L150" s="94">
        <v>16522</v>
      </c>
      <c r="M150" s="94"/>
      <c r="N150" s="94"/>
      <c r="O150" s="94"/>
      <c r="P150" s="94"/>
      <c r="Q150" s="94"/>
      <c r="R150" s="94"/>
      <c r="S150" s="74"/>
      <c r="T150" s="94"/>
    </row>
    <row r="151" spans="1:20" x14ac:dyDescent="0.15">
      <c r="A151" s="91"/>
      <c r="B151" s="112" t="s">
        <v>52</v>
      </c>
      <c r="C151" s="315" t="s">
        <v>53</v>
      </c>
      <c r="D151" s="316"/>
      <c r="E151" s="316"/>
      <c r="F151" s="317"/>
      <c r="H151" s="74"/>
      <c r="I151" s="55"/>
      <c r="J151" s="7" t="s">
        <v>54</v>
      </c>
      <c r="K151" s="7"/>
      <c r="L151" s="74"/>
      <c r="M151" s="74"/>
      <c r="N151" s="74"/>
      <c r="O151" s="74"/>
      <c r="P151" s="74"/>
      <c r="Q151" s="74"/>
      <c r="R151" s="74"/>
      <c r="S151" s="74"/>
      <c r="T151" s="74"/>
    </row>
    <row r="152" spans="1:20" ht="37.5" customHeight="1" x14ac:dyDescent="0.15">
      <c r="A152" s="91"/>
      <c r="B152" s="97"/>
      <c r="C152" s="293" t="s">
        <v>343</v>
      </c>
      <c r="D152" s="294"/>
      <c r="E152" s="318"/>
      <c r="F152" s="98"/>
      <c r="G152" s="79"/>
      <c r="H152" s="74"/>
      <c r="I152" s="55">
        <v>0</v>
      </c>
      <c r="J152" s="7" t="s">
        <v>55</v>
      </c>
      <c r="K152" s="7">
        <v>1</v>
      </c>
      <c r="L152" s="74">
        <v>57020</v>
      </c>
      <c r="M152" s="74"/>
      <c r="N152" s="74"/>
      <c r="O152" s="74"/>
      <c r="P152" s="74" t="str">
        <f>IF(I152=3,1,"")</f>
        <v/>
      </c>
      <c r="Q152" s="74" t="str">
        <f>IF(I152=2,1,"")</f>
        <v/>
      </c>
      <c r="R152" s="74" t="str">
        <f>IF(I152=1,1,"")</f>
        <v/>
      </c>
      <c r="S152" s="74"/>
      <c r="T152" s="74"/>
    </row>
    <row r="153" spans="1:20" ht="37.5" customHeight="1" x14ac:dyDescent="0.15">
      <c r="A153" s="91"/>
      <c r="B153" s="97"/>
      <c r="C153" s="293" t="s">
        <v>344</v>
      </c>
      <c r="D153" s="294"/>
      <c r="E153" s="318"/>
      <c r="F153" s="98"/>
      <c r="G153" s="79"/>
      <c r="H153" s="74"/>
      <c r="I153" s="55">
        <v>0</v>
      </c>
      <c r="J153" s="7" t="s">
        <v>55</v>
      </c>
      <c r="K153" s="7">
        <v>2</v>
      </c>
      <c r="L153" s="74">
        <v>57021</v>
      </c>
      <c r="M153" s="74"/>
      <c r="N153" s="74"/>
      <c r="O153" s="74"/>
      <c r="P153" s="74" t="str">
        <f>IF(I153=3,1,"")</f>
        <v/>
      </c>
      <c r="Q153" s="74" t="str">
        <f>IF(I153=2,1,"")</f>
        <v/>
      </c>
      <c r="R153" s="74" t="str">
        <f>IF(I153=1,1,"")</f>
        <v/>
      </c>
      <c r="S153" s="74"/>
      <c r="T153" s="74"/>
    </row>
    <row r="154" spans="1:20" ht="37.5" customHeight="1" x14ac:dyDescent="0.15">
      <c r="A154" s="91"/>
      <c r="B154" s="97"/>
      <c r="C154" s="293" t="s">
        <v>345</v>
      </c>
      <c r="D154" s="294"/>
      <c r="E154" s="318"/>
      <c r="F154" s="98"/>
      <c r="G154" s="79"/>
      <c r="H154" s="74"/>
      <c r="I154" s="55">
        <v>0</v>
      </c>
      <c r="J154" s="7" t="s">
        <v>55</v>
      </c>
      <c r="K154" s="7">
        <v>3</v>
      </c>
      <c r="L154" s="74">
        <v>57022</v>
      </c>
      <c r="M154" s="74"/>
      <c r="N154" s="74"/>
      <c r="O154" s="74"/>
      <c r="P154" s="74" t="str">
        <f>IF(I154=3,1,"")</f>
        <v/>
      </c>
      <c r="Q154" s="74" t="str">
        <f>IF(I154=2,1,"")</f>
        <v/>
      </c>
      <c r="R154" s="74" t="str">
        <f>IF(I154=1,1,"")</f>
        <v/>
      </c>
      <c r="S154" s="74"/>
      <c r="T154" s="74"/>
    </row>
    <row r="155" spans="1:20" ht="37.5" customHeight="1" x14ac:dyDescent="0.15">
      <c r="A155" s="91"/>
      <c r="B155" s="97"/>
      <c r="C155" s="293" t="s">
        <v>346</v>
      </c>
      <c r="D155" s="294"/>
      <c r="E155" s="318"/>
      <c r="F155" s="98"/>
      <c r="G155" s="79"/>
      <c r="H155" s="74"/>
      <c r="I155" s="55">
        <v>0</v>
      </c>
      <c r="J155" s="7" t="s">
        <v>55</v>
      </c>
      <c r="K155" s="7">
        <v>4</v>
      </c>
      <c r="L155" s="74">
        <v>57023</v>
      </c>
      <c r="M155" s="74"/>
      <c r="N155" s="74"/>
      <c r="O155" s="74"/>
      <c r="P155" s="74" t="str">
        <f>IF(I155=3,1,"")</f>
        <v/>
      </c>
      <c r="Q155" s="74" t="str">
        <f>IF(I155=2,1,"")</f>
        <v/>
      </c>
      <c r="R155" s="74" t="str">
        <f>IF(I155=1,1,"")</f>
        <v/>
      </c>
      <c r="S155" s="74"/>
      <c r="T155" s="74"/>
    </row>
    <row r="156" spans="1:20" ht="37.5" customHeight="1" thickBot="1" x14ac:dyDescent="0.2">
      <c r="A156" s="91"/>
      <c r="B156" s="97"/>
      <c r="C156" s="293" t="s">
        <v>347</v>
      </c>
      <c r="D156" s="294"/>
      <c r="E156" s="318"/>
      <c r="F156" s="98"/>
      <c r="G156" s="79"/>
      <c r="H156" s="74"/>
      <c r="I156" s="55">
        <v>0</v>
      </c>
      <c r="J156" s="7" t="s">
        <v>55</v>
      </c>
      <c r="K156" s="7">
        <v>5</v>
      </c>
      <c r="L156" s="74">
        <v>57024</v>
      </c>
      <c r="M156" s="74"/>
      <c r="N156" s="74"/>
      <c r="O156" s="74"/>
      <c r="P156" s="74" t="str">
        <f>IF(I156=3,1,"")</f>
        <v/>
      </c>
      <c r="Q156" s="74" t="str">
        <f>IF(I156=2,1,"")</f>
        <v/>
      </c>
      <c r="R156" s="74" t="str">
        <f>IF(I156=1,1,"")</f>
        <v/>
      </c>
      <c r="S156" s="74"/>
      <c r="T156" s="74"/>
    </row>
    <row r="157" spans="1:20" ht="20.25" customHeight="1" x14ac:dyDescent="0.15">
      <c r="A157" s="99"/>
      <c r="B157" s="319" t="s">
        <v>348</v>
      </c>
      <c r="C157" s="320"/>
      <c r="D157" s="321" t="str">
        <f>IF(AND(LEN(SBcaseB1_3)&lt;&gt;0,COUNT(R151:R156)=5),SBcheckBB_3,(IF(LEN(SBcheckBA_3)&lt;&gt;0,SBcheckBA_3, SBcheckBB_3)))</f>
        <v>評価項目3の講評を入力してください</v>
      </c>
      <c r="E157" s="321"/>
      <c r="F157" s="322"/>
      <c r="H157" s="74"/>
      <c r="I157" s="55"/>
      <c r="J157" s="7" t="s">
        <v>56</v>
      </c>
      <c r="K157" s="7"/>
      <c r="L157" s="74"/>
      <c r="M157" s="74"/>
      <c r="N157" s="74"/>
      <c r="O157" s="74"/>
      <c r="P157" s="74"/>
      <c r="Q157" s="74"/>
      <c r="R157" s="74"/>
      <c r="S157" s="74"/>
      <c r="T157" s="74"/>
    </row>
    <row r="158" spans="1:20" s="103" customFormat="1" ht="21" customHeight="1" x14ac:dyDescent="0.15">
      <c r="A158" s="110"/>
      <c r="B158" s="302"/>
      <c r="C158" s="303"/>
      <c r="D158" s="303"/>
      <c r="E158" s="303"/>
      <c r="F158" s="304"/>
      <c r="G158" s="2" t="str">
        <f>IF(LEN(B158)=0,"",IF(40-LEN(B158)&gt;0,"残り" &amp; 40-LEN(B158) &amp; "文字",IF(40-LEN(B158)=0,"","文字数がオーバーしています")))</f>
        <v/>
      </c>
      <c r="H158" s="100"/>
      <c r="I158" s="101"/>
      <c r="J158" s="7" t="s">
        <v>78</v>
      </c>
      <c r="K158" s="100"/>
      <c r="L158" s="100"/>
      <c r="M158" s="102"/>
      <c r="N158" s="102"/>
      <c r="O158" s="102"/>
      <c r="P158" s="102"/>
      <c r="Q158" s="102"/>
      <c r="R158" s="102"/>
      <c r="S158" s="74"/>
      <c r="T158" s="102"/>
    </row>
    <row r="159" spans="1:20" s="103" customFormat="1" ht="65.099999999999994" customHeight="1" x14ac:dyDescent="0.15">
      <c r="A159" s="111"/>
      <c r="B159" s="305"/>
      <c r="C159" s="306"/>
      <c r="D159" s="306"/>
      <c r="E159" s="306"/>
      <c r="F159" s="307"/>
      <c r="G159" s="2" t="str">
        <f>IF(LEN(B159)=0,"",IF(256-LEN(B159)&gt;0,"残り" &amp; 256-LEN(B159) &amp; "文字",IF(256-LEN(B159)=0,"","文字数がオーバーしています")))</f>
        <v/>
      </c>
      <c r="H159" s="100"/>
      <c r="I159" s="101"/>
      <c r="J159" s="7" t="s">
        <v>81</v>
      </c>
      <c r="K159" s="100"/>
      <c r="L159" s="100"/>
      <c r="M159" s="102"/>
      <c r="N159" s="102"/>
      <c r="O159" s="102"/>
      <c r="P159" s="102"/>
      <c r="Q159" s="102"/>
      <c r="R159" s="102"/>
      <c r="S159" s="74"/>
      <c r="T159" s="102"/>
    </row>
    <row r="160" spans="1:20" s="103" customFormat="1" ht="21" customHeight="1" x14ac:dyDescent="0.15">
      <c r="A160" s="111"/>
      <c r="B160" s="308"/>
      <c r="C160" s="309"/>
      <c r="D160" s="309"/>
      <c r="E160" s="309"/>
      <c r="F160" s="310"/>
      <c r="G160" s="2" t="str">
        <f>IF(LEN(B160)=0,"",IF(40-LEN(B160)&gt;0,"残り" &amp; 40-LEN(B160) &amp; "文字",IF(40-LEN(B160)=0,"","文字数がオーバーしています")))</f>
        <v/>
      </c>
      <c r="H160" s="100"/>
      <c r="I160" s="101"/>
      <c r="J160" s="7" t="s">
        <v>79</v>
      </c>
      <c r="K160" s="100"/>
      <c r="L160" s="100"/>
      <c r="M160" s="102"/>
      <c r="N160" s="102"/>
      <c r="O160" s="102"/>
      <c r="P160" s="102"/>
      <c r="Q160" s="102"/>
      <c r="R160" s="102"/>
      <c r="S160" s="74"/>
      <c r="T160" s="102"/>
    </row>
    <row r="161" spans="1:20" s="103" customFormat="1" ht="65.099999999999994" customHeight="1" x14ac:dyDescent="0.15">
      <c r="A161" s="111"/>
      <c r="B161" s="311"/>
      <c r="C161" s="311"/>
      <c r="D161" s="311"/>
      <c r="E161" s="311"/>
      <c r="F161" s="312"/>
      <c r="G161" s="2" t="str">
        <f>IF(LEN(B161)=0,"",IF(256-LEN(B161)&gt;0,"残り" &amp; 256-LEN(B161) &amp; "文字",IF(256-LEN(B161)=0,"","文字数がオーバーしています")))</f>
        <v/>
      </c>
      <c r="H161" s="100"/>
      <c r="I161" s="101"/>
      <c r="J161" s="7" t="s">
        <v>82</v>
      </c>
      <c r="K161" s="100"/>
      <c r="L161" s="100"/>
      <c r="M161" s="102"/>
      <c r="N161" s="102"/>
      <c r="O161" s="102"/>
      <c r="P161" s="102"/>
      <c r="Q161" s="102"/>
      <c r="R161" s="102"/>
      <c r="S161" s="74"/>
      <c r="T161" s="102"/>
    </row>
    <row r="162" spans="1:20" s="103" customFormat="1" ht="21" customHeight="1" x14ac:dyDescent="0.15">
      <c r="A162" s="111"/>
      <c r="B162" s="308"/>
      <c r="C162" s="309"/>
      <c r="D162" s="309"/>
      <c r="E162" s="309"/>
      <c r="F162" s="310"/>
      <c r="G162" s="2" t="str">
        <f>IF(LEN(B162)=0,"",IF(40-LEN(B162)&gt;0,"残り" &amp; 40-LEN(B162) &amp; "文字",IF(40-LEN(B162)=0,"","文字数がオーバーしています")))</f>
        <v/>
      </c>
      <c r="H162" s="100"/>
      <c r="I162" s="101"/>
      <c r="J162" s="7" t="s">
        <v>80</v>
      </c>
      <c r="K162" s="100"/>
      <c r="L162" s="100"/>
      <c r="M162" s="102"/>
      <c r="N162" s="102"/>
      <c r="O162" s="102"/>
      <c r="P162" s="102"/>
      <c r="Q162" s="102"/>
      <c r="R162" s="102"/>
      <c r="S162" s="74"/>
      <c r="T162" s="102"/>
    </row>
    <row r="163" spans="1:20" s="103" customFormat="1" ht="65.099999999999994" customHeight="1" thickBot="1" x14ac:dyDescent="0.2">
      <c r="A163" s="104"/>
      <c r="B163" s="313"/>
      <c r="C163" s="313"/>
      <c r="D163" s="313"/>
      <c r="E163" s="313"/>
      <c r="F163" s="314"/>
      <c r="G163" s="2" t="str">
        <f>IF(LEN(B163)=0,"",IF(256-LEN(B163)&gt;0,"残り" &amp; 256-LEN(B163) &amp; "文字",IF(256-LEN(B163)=0,"","文字数がオーバーしています")))</f>
        <v/>
      </c>
      <c r="H163" s="100"/>
      <c r="I163" s="101"/>
      <c r="J163" s="7" t="s">
        <v>83</v>
      </c>
      <c r="K163" s="100"/>
      <c r="L163" s="100"/>
      <c r="M163" s="102"/>
      <c r="N163" s="102"/>
      <c r="O163" s="102"/>
      <c r="P163" s="102"/>
      <c r="Q163" s="102"/>
      <c r="R163" s="102"/>
      <c r="S163" s="74"/>
      <c r="T163" s="102"/>
    </row>
    <row r="164" spans="1:20" ht="14.25" thickTop="1" x14ac:dyDescent="0.15">
      <c r="A164" s="91">
        <v>4</v>
      </c>
      <c r="B164" s="92" t="s">
        <v>248</v>
      </c>
      <c r="C164" s="324" t="str">
        <f>IF((MIN(I167:I168)=0),"標準項目の「あり」「なし」を選択してください","")</f>
        <v>標準項目の「あり」「なし」を選択してください</v>
      </c>
      <c r="D164" s="324"/>
      <c r="E164" s="324"/>
      <c r="F164" s="325"/>
      <c r="H164" s="74"/>
      <c r="I164" s="55"/>
      <c r="J164" s="7" t="s">
        <v>66</v>
      </c>
      <c r="K164" s="7"/>
      <c r="L164" s="74"/>
      <c r="M164" s="74"/>
      <c r="N164" s="74"/>
      <c r="O164" s="74"/>
      <c r="P164" s="74"/>
      <c r="Q164" s="74"/>
      <c r="R164" s="74"/>
      <c r="S164" s="74"/>
      <c r="T164" s="74"/>
    </row>
    <row r="165" spans="1:20" s="96" customFormat="1" ht="37.5" customHeight="1" x14ac:dyDescent="0.15">
      <c r="A165" s="93" t="s">
        <v>57</v>
      </c>
      <c r="B165" s="272" t="s">
        <v>349</v>
      </c>
      <c r="C165" s="273"/>
      <c r="D165" s="326" t="str">
        <f xml:space="preserve"> "評点（" &amp; REPT("○",COUNT(P167:P168)) &amp; REPT("●",COUNT(Q167:Q168)) &amp; "）"</f>
        <v>評点（）</v>
      </c>
      <c r="E165" s="326"/>
      <c r="F165" s="113" t="str">
        <f>IF(COUNT(R167:R168)&gt;0,"・非該当" &amp; COUNT(R167:R168),"")</f>
        <v/>
      </c>
      <c r="G165" s="79"/>
      <c r="H165" s="94"/>
      <c r="I165" s="95" t="str">
        <f>IF(MIN(I167:I168)=0,"",IF(COUNT(P167:Q168)=0,"-",IF(COUNT(P167:Q168)=COUNT(P167:P168),"A",IF(COUNT(P167:P168)=0,"C","B"))))</f>
        <v/>
      </c>
      <c r="J165" s="7" t="s">
        <v>51</v>
      </c>
      <c r="K165" s="95">
        <v>4</v>
      </c>
      <c r="L165" s="94">
        <v>16523</v>
      </c>
      <c r="M165" s="94"/>
      <c r="N165" s="94"/>
      <c r="O165" s="94"/>
      <c r="P165" s="94"/>
      <c r="Q165" s="94"/>
      <c r="R165" s="94"/>
      <c r="S165" s="74"/>
      <c r="T165" s="94"/>
    </row>
    <row r="166" spans="1:20" x14ac:dyDescent="0.15">
      <c r="A166" s="91"/>
      <c r="B166" s="112" t="s">
        <v>52</v>
      </c>
      <c r="C166" s="315" t="s">
        <v>53</v>
      </c>
      <c r="D166" s="316"/>
      <c r="E166" s="316"/>
      <c r="F166" s="317"/>
      <c r="H166" s="74"/>
      <c r="I166" s="55"/>
      <c r="J166" s="7" t="s">
        <v>54</v>
      </c>
      <c r="K166" s="7"/>
      <c r="L166" s="74"/>
      <c r="M166" s="74"/>
      <c r="N166" s="74"/>
      <c r="O166" s="74"/>
      <c r="P166" s="74"/>
      <c r="Q166" s="74"/>
      <c r="R166" s="74"/>
      <c r="S166" s="74"/>
      <c r="T166" s="74"/>
    </row>
    <row r="167" spans="1:20" ht="37.5" customHeight="1" x14ac:dyDescent="0.15">
      <c r="A167" s="91"/>
      <c r="B167" s="97"/>
      <c r="C167" s="293" t="s">
        <v>350</v>
      </c>
      <c r="D167" s="294"/>
      <c r="E167" s="318"/>
      <c r="F167" s="98"/>
      <c r="G167" s="79"/>
      <c r="H167" s="74"/>
      <c r="I167" s="55">
        <v>0</v>
      </c>
      <c r="J167" s="7" t="s">
        <v>55</v>
      </c>
      <c r="K167" s="7">
        <v>1</v>
      </c>
      <c r="L167" s="74">
        <v>57025</v>
      </c>
      <c r="M167" s="74"/>
      <c r="N167" s="74"/>
      <c r="O167" s="74"/>
      <c r="P167" s="74" t="str">
        <f>IF(I167=3,1,"")</f>
        <v/>
      </c>
      <c r="Q167" s="74" t="str">
        <f>IF(I167=2,1,"")</f>
        <v/>
      </c>
      <c r="R167" s="74" t="str">
        <f>IF(I167=1,1,"")</f>
        <v/>
      </c>
      <c r="S167" s="74"/>
      <c r="T167" s="74"/>
    </row>
    <row r="168" spans="1:20" ht="37.5" customHeight="1" thickBot="1" x14ac:dyDescent="0.2">
      <c r="A168" s="91"/>
      <c r="B168" s="97"/>
      <c r="C168" s="293" t="s">
        <v>351</v>
      </c>
      <c r="D168" s="294"/>
      <c r="E168" s="318"/>
      <c r="F168" s="98"/>
      <c r="G168" s="79"/>
      <c r="H168" s="74"/>
      <c r="I168" s="55">
        <v>0</v>
      </c>
      <c r="J168" s="7" t="s">
        <v>55</v>
      </c>
      <c r="K168" s="7">
        <v>2</v>
      </c>
      <c r="L168" s="74">
        <v>57026</v>
      </c>
      <c r="M168" s="74"/>
      <c r="N168" s="74"/>
      <c r="O168" s="74"/>
      <c r="P168" s="74" t="str">
        <f>IF(I168=3,1,"")</f>
        <v/>
      </c>
      <c r="Q168" s="74" t="str">
        <f>IF(I168=2,1,"")</f>
        <v/>
      </c>
      <c r="R168" s="74" t="str">
        <f>IF(I168=1,1,"")</f>
        <v/>
      </c>
      <c r="S168" s="74"/>
      <c r="T168" s="74"/>
    </row>
    <row r="169" spans="1:20" ht="20.25" customHeight="1" x14ac:dyDescent="0.15">
      <c r="A169" s="99"/>
      <c r="B169" s="319" t="s">
        <v>352</v>
      </c>
      <c r="C169" s="320"/>
      <c r="D169" s="321" t="str">
        <f>IF(AND(LEN(SBcaseB1_4)&lt;&gt;0,COUNT(R166:R168)=2),SBcheckBB_4,(IF(LEN(SBcheckBA_4)&lt;&gt;0,SBcheckBA_4, SBcheckBB_4)))</f>
        <v>評価項目4の講評を入力してください</v>
      </c>
      <c r="E169" s="321"/>
      <c r="F169" s="322"/>
      <c r="H169" s="74"/>
      <c r="I169" s="55"/>
      <c r="J169" s="7" t="s">
        <v>56</v>
      </c>
      <c r="K169" s="7"/>
      <c r="L169" s="74"/>
      <c r="M169" s="74"/>
      <c r="N169" s="74"/>
      <c r="O169" s="74"/>
      <c r="P169" s="74"/>
      <c r="Q169" s="74"/>
      <c r="R169" s="74"/>
      <c r="S169" s="74"/>
      <c r="T169" s="74"/>
    </row>
    <row r="170" spans="1:20" s="103" customFormat="1" ht="21" customHeight="1" x14ac:dyDescent="0.15">
      <c r="A170" s="110"/>
      <c r="B170" s="302"/>
      <c r="C170" s="303"/>
      <c r="D170" s="303"/>
      <c r="E170" s="303"/>
      <c r="F170" s="304"/>
      <c r="G170" s="2" t="str">
        <f>IF(LEN(B170)=0,"",IF(40-LEN(B170)&gt;0,"残り" &amp; 40-LEN(B170) &amp; "文字",IF(40-LEN(B170)=0,"","文字数がオーバーしています")))</f>
        <v/>
      </c>
      <c r="H170" s="100"/>
      <c r="I170" s="101"/>
      <c r="J170" s="7" t="s">
        <v>78</v>
      </c>
      <c r="K170" s="100"/>
      <c r="L170" s="100"/>
      <c r="M170" s="102"/>
      <c r="N170" s="102"/>
      <c r="O170" s="102"/>
      <c r="P170" s="102"/>
      <c r="Q170" s="102"/>
      <c r="R170" s="102"/>
      <c r="S170" s="74"/>
      <c r="T170" s="102"/>
    </row>
    <row r="171" spans="1:20" s="103" customFormat="1" ht="65.099999999999994" customHeight="1" x14ac:dyDescent="0.15">
      <c r="A171" s="111"/>
      <c r="B171" s="305"/>
      <c r="C171" s="306"/>
      <c r="D171" s="306"/>
      <c r="E171" s="306"/>
      <c r="F171" s="307"/>
      <c r="G171" s="2" t="str">
        <f>IF(LEN(B171)=0,"",IF(256-LEN(B171)&gt;0,"残り" &amp; 256-LEN(B171) &amp; "文字",IF(256-LEN(B171)=0,"","文字数がオーバーしています")))</f>
        <v/>
      </c>
      <c r="H171" s="100"/>
      <c r="I171" s="101"/>
      <c r="J171" s="7" t="s">
        <v>81</v>
      </c>
      <c r="K171" s="100"/>
      <c r="L171" s="100"/>
      <c r="M171" s="102"/>
      <c r="N171" s="102"/>
      <c r="O171" s="102"/>
      <c r="P171" s="102"/>
      <c r="Q171" s="102"/>
      <c r="R171" s="102"/>
      <c r="S171" s="74"/>
      <c r="T171" s="102"/>
    </row>
    <row r="172" spans="1:20" s="103" customFormat="1" ht="21" customHeight="1" x14ac:dyDescent="0.15">
      <c r="A172" s="111"/>
      <c r="B172" s="308"/>
      <c r="C172" s="309"/>
      <c r="D172" s="309"/>
      <c r="E172" s="309"/>
      <c r="F172" s="310"/>
      <c r="G172" s="2" t="str">
        <f>IF(LEN(B172)=0,"",IF(40-LEN(B172)&gt;0,"残り" &amp; 40-LEN(B172) &amp; "文字",IF(40-LEN(B172)=0,"","文字数がオーバーしています")))</f>
        <v/>
      </c>
      <c r="H172" s="100"/>
      <c r="I172" s="101"/>
      <c r="J172" s="7" t="s">
        <v>79</v>
      </c>
      <c r="K172" s="100"/>
      <c r="L172" s="100"/>
      <c r="M172" s="102"/>
      <c r="N172" s="102"/>
      <c r="O172" s="102"/>
      <c r="P172" s="102"/>
      <c r="Q172" s="102"/>
      <c r="R172" s="102"/>
      <c r="S172" s="74"/>
      <c r="T172" s="102"/>
    </row>
    <row r="173" spans="1:20" s="103" customFormat="1" ht="65.099999999999994" customHeight="1" x14ac:dyDescent="0.15">
      <c r="A173" s="111"/>
      <c r="B173" s="311"/>
      <c r="C173" s="311"/>
      <c r="D173" s="311"/>
      <c r="E173" s="311"/>
      <c r="F173" s="312"/>
      <c r="G173" s="2" t="str">
        <f>IF(LEN(B173)=0,"",IF(256-LEN(B173)&gt;0,"残り" &amp; 256-LEN(B173) &amp; "文字",IF(256-LEN(B173)=0,"","文字数がオーバーしています")))</f>
        <v/>
      </c>
      <c r="H173" s="100"/>
      <c r="I173" s="101"/>
      <c r="J173" s="7" t="s">
        <v>82</v>
      </c>
      <c r="K173" s="100"/>
      <c r="L173" s="100"/>
      <c r="M173" s="102"/>
      <c r="N173" s="102"/>
      <c r="O173" s="102"/>
      <c r="P173" s="102"/>
      <c r="Q173" s="102"/>
      <c r="R173" s="102"/>
      <c r="S173" s="74"/>
      <c r="T173" s="102"/>
    </row>
    <row r="174" spans="1:20" s="103" customFormat="1" ht="21" customHeight="1" x14ac:dyDescent="0.15">
      <c r="A174" s="111"/>
      <c r="B174" s="308"/>
      <c r="C174" s="309"/>
      <c r="D174" s="309"/>
      <c r="E174" s="309"/>
      <c r="F174" s="310"/>
      <c r="G174" s="2" t="str">
        <f>IF(LEN(B174)=0,"",IF(40-LEN(B174)&gt;0,"残り" &amp; 40-LEN(B174) &amp; "文字",IF(40-LEN(B174)=0,"","文字数がオーバーしています")))</f>
        <v/>
      </c>
      <c r="H174" s="100"/>
      <c r="I174" s="101"/>
      <c r="J174" s="7" t="s">
        <v>80</v>
      </c>
      <c r="K174" s="100"/>
      <c r="L174" s="100"/>
      <c r="M174" s="102"/>
      <c r="N174" s="102"/>
      <c r="O174" s="102"/>
      <c r="P174" s="102"/>
      <c r="Q174" s="102"/>
      <c r="R174" s="102"/>
      <c r="S174" s="74"/>
      <c r="T174" s="102"/>
    </row>
    <row r="175" spans="1:20" s="103" customFormat="1" ht="65.099999999999994" customHeight="1" thickBot="1" x14ac:dyDescent="0.2">
      <c r="A175" s="104"/>
      <c r="B175" s="313"/>
      <c r="C175" s="313"/>
      <c r="D175" s="313"/>
      <c r="E175" s="313"/>
      <c r="F175" s="314"/>
      <c r="G175" s="2" t="str">
        <f>IF(LEN(B175)=0,"",IF(256-LEN(B175)&gt;0,"残り" &amp; 256-LEN(B175) &amp; "文字",IF(256-LEN(B175)=0,"","文字数がオーバーしています")))</f>
        <v/>
      </c>
      <c r="H175" s="100"/>
      <c r="I175" s="101"/>
      <c r="J175" s="7" t="s">
        <v>83</v>
      </c>
      <c r="K175" s="100"/>
      <c r="L175" s="100"/>
      <c r="M175" s="102"/>
      <c r="N175" s="102"/>
      <c r="O175" s="102"/>
      <c r="P175" s="102"/>
      <c r="Q175" s="102"/>
      <c r="R175" s="102"/>
      <c r="S175" s="74"/>
      <c r="T175" s="102"/>
    </row>
    <row r="176" spans="1:20" ht="14.25" thickTop="1" x14ac:dyDescent="0.15">
      <c r="F176" s="26"/>
      <c r="G176" s="26"/>
      <c r="H176" s="26"/>
      <c r="I176" s="29"/>
      <c r="J176" s="28"/>
      <c r="L176" s="26"/>
    </row>
    <row r="177" spans="6:12" x14ac:dyDescent="0.15">
      <c r="F177" s="26"/>
      <c r="G177" s="26"/>
      <c r="H177" s="26"/>
      <c r="I177" s="29"/>
      <c r="J177" s="28"/>
      <c r="L177" s="26"/>
    </row>
    <row r="178" spans="6:12" x14ac:dyDescent="0.15">
      <c r="F178" s="26"/>
      <c r="G178" s="26"/>
      <c r="H178" s="26"/>
      <c r="I178" s="29"/>
      <c r="J178" s="28"/>
      <c r="L178" s="26"/>
    </row>
    <row r="179" spans="6:12" x14ac:dyDescent="0.15">
      <c r="J179" s="28"/>
    </row>
    <row r="180" spans="6:12" x14ac:dyDescent="0.15">
      <c r="J180" s="28"/>
    </row>
    <row r="181" spans="6:12" x14ac:dyDescent="0.15">
      <c r="J181" s="28"/>
    </row>
    <row r="182" spans="6:12" x14ac:dyDescent="0.15">
      <c r="J182" s="28"/>
    </row>
    <row r="183" spans="6:12" x14ac:dyDescent="0.15">
      <c r="J183" s="28"/>
    </row>
    <row r="184" spans="6:12" x14ac:dyDescent="0.15">
      <c r="J184" s="28"/>
    </row>
    <row r="185" spans="6:12" x14ac:dyDescent="0.15">
      <c r="J185" s="28"/>
    </row>
    <row r="186" spans="6:12" x14ac:dyDescent="0.15">
      <c r="J186" s="28"/>
    </row>
    <row r="187" spans="6:12" x14ac:dyDescent="0.15">
      <c r="J187" s="28"/>
    </row>
    <row r="188" spans="6:12" x14ac:dyDescent="0.15">
      <c r="J188" s="28"/>
    </row>
    <row r="189" spans="6:12" x14ac:dyDescent="0.15">
      <c r="J189" s="28"/>
    </row>
    <row r="190" spans="6:12" x14ac:dyDescent="0.15">
      <c r="J190" s="28"/>
    </row>
    <row r="191" spans="6:12" x14ac:dyDescent="0.15">
      <c r="J191" s="28"/>
    </row>
    <row r="192" spans="6:12" x14ac:dyDescent="0.15">
      <c r="J192" s="28"/>
    </row>
    <row r="193" spans="10:10" x14ac:dyDescent="0.15">
      <c r="J193" s="28"/>
    </row>
    <row r="194" spans="10:10" x14ac:dyDescent="0.15">
      <c r="J194" s="28"/>
    </row>
    <row r="195" spans="10:10" x14ac:dyDescent="0.15">
      <c r="J195" s="28"/>
    </row>
    <row r="196" spans="10:10" x14ac:dyDescent="0.15">
      <c r="J196" s="28"/>
    </row>
    <row r="197" spans="10:10" x14ac:dyDescent="0.15">
      <c r="J197" s="28"/>
    </row>
    <row r="198" spans="10:10" x14ac:dyDescent="0.15">
      <c r="J198" s="28"/>
    </row>
    <row r="199" spans="10:10" x14ac:dyDescent="0.15">
      <c r="J199" s="28"/>
    </row>
    <row r="200" spans="10:10" x14ac:dyDescent="0.15">
      <c r="J200" s="28"/>
    </row>
    <row r="201" spans="10:10" x14ac:dyDescent="0.15">
      <c r="J201" s="28"/>
    </row>
    <row r="202" spans="10:10" x14ac:dyDescent="0.15">
      <c r="J202" s="28"/>
    </row>
    <row r="203" spans="10:10" x14ac:dyDescent="0.15">
      <c r="J203" s="28"/>
    </row>
    <row r="204" spans="10:10" x14ac:dyDescent="0.15">
      <c r="J204" s="28"/>
    </row>
    <row r="205" spans="10:10" x14ac:dyDescent="0.15">
      <c r="J205" s="28"/>
    </row>
    <row r="206" spans="10:10" x14ac:dyDescent="0.15">
      <c r="J206" s="28"/>
    </row>
    <row r="207" spans="10:10" x14ac:dyDescent="0.15">
      <c r="J207" s="28"/>
    </row>
    <row r="208" spans="10:1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0T5CfJJDnvwKExw+FvQ//f3esCzCrD53l02msEaflZVCyOquors4bvgn6TWSCNoVubBI5z1mCdmc59EBkCnuGg==" saltValue="RzJUxd16I4Z7jRtCh7ZUnw==" spinCount="100000" sheet="1" objects="1" scenarios="1" formatCells="0"/>
  <mergeCells count="204">
    <mergeCell ref="B8:C8"/>
    <mergeCell ref="D8:E8"/>
    <mergeCell ref="C9:F9"/>
    <mergeCell ref="C10:E10"/>
    <mergeCell ref="C11:E11"/>
    <mergeCell ref="C12:E12"/>
    <mergeCell ref="B4:F4"/>
    <mergeCell ref="A5:A6"/>
    <mergeCell ref="B5:F5"/>
    <mergeCell ref="B6:C6"/>
    <mergeCell ref="D6:E6"/>
    <mergeCell ref="C7:F7"/>
    <mergeCell ref="A21:A22"/>
    <mergeCell ref="B21:F21"/>
    <mergeCell ref="B22:C22"/>
    <mergeCell ref="D22:E22"/>
    <mergeCell ref="C13:E13"/>
    <mergeCell ref="B14:C14"/>
    <mergeCell ref="D14:F14"/>
    <mergeCell ref="B15:F15"/>
    <mergeCell ref="B16:F16"/>
    <mergeCell ref="B17:F17"/>
    <mergeCell ref="C23:F23"/>
    <mergeCell ref="B24:C24"/>
    <mergeCell ref="D24:E24"/>
    <mergeCell ref="C25:F25"/>
    <mergeCell ref="C26:E26"/>
    <mergeCell ref="C27:E27"/>
    <mergeCell ref="B18:F18"/>
    <mergeCell ref="B19:F19"/>
    <mergeCell ref="B20:F20"/>
    <mergeCell ref="C33:E33"/>
    <mergeCell ref="C34:E34"/>
    <mergeCell ref="C35:E35"/>
    <mergeCell ref="B36:C36"/>
    <mergeCell ref="D36:F36"/>
    <mergeCell ref="B37:F37"/>
    <mergeCell ref="C28:E28"/>
    <mergeCell ref="C29:F29"/>
    <mergeCell ref="B30:C30"/>
    <mergeCell ref="D30:E30"/>
    <mergeCell ref="C31:F31"/>
    <mergeCell ref="C32:E32"/>
    <mergeCell ref="B38:F38"/>
    <mergeCell ref="B39:F39"/>
    <mergeCell ref="B40:F40"/>
    <mergeCell ref="B41:F41"/>
    <mergeCell ref="B42:F42"/>
    <mergeCell ref="A43:A44"/>
    <mergeCell ref="B43:F43"/>
    <mergeCell ref="B44:C44"/>
    <mergeCell ref="D44:E44"/>
    <mergeCell ref="C50:E50"/>
    <mergeCell ref="C51:F51"/>
    <mergeCell ref="B52:C52"/>
    <mergeCell ref="D52:E52"/>
    <mergeCell ref="C53:F53"/>
    <mergeCell ref="C54:E54"/>
    <mergeCell ref="C45:F45"/>
    <mergeCell ref="B46:C46"/>
    <mergeCell ref="D46:E46"/>
    <mergeCell ref="C47:F47"/>
    <mergeCell ref="C48:E48"/>
    <mergeCell ref="C49:E49"/>
    <mergeCell ref="C60:E60"/>
    <mergeCell ref="C61:E61"/>
    <mergeCell ref="C62:F62"/>
    <mergeCell ref="B63:C63"/>
    <mergeCell ref="D63:E63"/>
    <mergeCell ref="C64:F64"/>
    <mergeCell ref="C55:E55"/>
    <mergeCell ref="C56:E56"/>
    <mergeCell ref="C57:F57"/>
    <mergeCell ref="B58:C58"/>
    <mergeCell ref="D58:E58"/>
    <mergeCell ref="C59:F59"/>
    <mergeCell ref="B70:F70"/>
    <mergeCell ref="B71:F71"/>
    <mergeCell ref="B72:F72"/>
    <mergeCell ref="B73:F73"/>
    <mergeCell ref="A74:A75"/>
    <mergeCell ref="B74:F74"/>
    <mergeCell ref="B75:C75"/>
    <mergeCell ref="D75:E75"/>
    <mergeCell ref="C65:E65"/>
    <mergeCell ref="C66:E66"/>
    <mergeCell ref="B67:C67"/>
    <mergeCell ref="D67:F67"/>
    <mergeCell ref="B68:F68"/>
    <mergeCell ref="B69:F69"/>
    <mergeCell ref="C81:E81"/>
    <mergeCell ref="C82:F82"/>
    <mergeCell ref="B83:C83"/>
    <mergeCell ref="D83:E83"/>
    <mergeCell ref="C84:F84"/>
    <mergeCell ref="C85:E85"/>
    <mergeCell ref="C76:F76"/>
    <mergeCell ref="B77:C77"/>
    <mergeCell ref="D77:E77"/>
    <mergeCell ref="C78:F78"/>
    <mergeCell ref="C79:E79"/>
    <mergeCell ref="C80:E80"/>
    <mergeCell ref="A94:A95"/>
    <mergeCell ref="B94:F94"/>
    <mergeCell ref="B95:C95"/>
    <mergeCell ref="D95:E95"/>
    <mergeCell ref="C86:E86"/>
    <mergeCell ref="B87:C87"/>
    <mergeCell ref="D87:F87"/>
    <mergeCell ref="B88:F88"/>
    <mergeCell ref="B89:F89"/>
    <mergeCell ref="B90:F90"/>
    <mergeCell ref="C96:F96"/>
    <mergeCell ref="B97:C97"/>
    <mergeCell ref="D97:E97"/>
    <mergeCell ref="C98:F98"/>
    <mergeCell ref="C99:E99"/>
    <mergeCell ref="C100:E100"/>
    <mergeCell ref="B91:F91"/>
    <mergeCell ref="B92:F92"/>
    <mergeCell ref="B93:F93"/>
    <mergeCell ref="C106:E106"/>
    <mergeCell ref="B107:C107"/>
    <mergeCell ref="D107:F107"/>
    <mergeCell ref="B108:F108"/>
    <mergeCell ref="B109:F109"/>
    <mergeCell ref="B110:F110"/>
    <mergeCell ref="C101:E101"/>
    <mergeCell ref="C102:F102"/>
    <mergeCell ref="B103:C103"/>
    <mergeCell ref="D103:E103"/>
    <mergeCell ref="C104:F104"/>
    <mergeCell ref="C105:E105"/>
    <mergeCell ref="C119:F119"/>
    <mergeCell ref="B120:C120"/>
    <mergeCell ref="D120:E120"/>
    <mergeCell ref="C121:F121"/>
    <mergeCell ref="C122:E122"/>
    <mergeCell ref="C123:E123"/>
    <mergeCell ref="B111:F111"/>
    <mergeCell ref="B112:F112"/>
    <mergeCell ref="B113:F113"/>
    <mergeCell ref="B117:F117"/>
    <mergeCell ref="B118:C118"/>
    <mergeCell ref="D118:E118"/>
    <mergeCell ref="B129:F129"/>
    <mergeCell ref="B130:F130"/>
    <mergeCell ref="B131:F131"/>
    <mergeCell ref="B132:F132"/>
    <mergeCell ref="C133:F133"/>
    <mergeCell ref="B134:C134"/>
    <mergeCell ref="D134:E134"/>
    <mergeCell ref="C124:E124"/>
    <mergeCell ref="C125:E125"/>
    <mergeCell ref="B126:C126"/>
    <mergeCell ref="D126:F126"/>
    <mergeCell ref="B127:F127"/>
    <mergeCell ref="B128:F128"/>
    <mergeCell ref="C141:E141"/>
    <mergeCell ref="B142:C142"/>
    <mergeCell ref="D142:F142"/>
    <mergeCell ref="B143:F143"/>
    <mergeCell ref="B144:F144"/>
    <mergeCell ref="B145:F145"/>
    <mergeCell ref="C135:F135"/>
    <mergeCell ref="C136:E136"/>
    <mergeCell ref="C137:E137"/>
    <mergeCell ref="C138:E138"/>
    <mergeCell ref="C139:E139"/>
    <mergeCell ref="C140:E140"/>
    <mergeCell ref="C151:F151"/>
    <mergeCell ref="C152:E152"/>
    <mergeCell ref="C153:E153"/>
    <mergeCell ref="C154:E154"/>
    <mergeCell ref="C155:E155"/>
    <mergeCell ref="C156:E156"/>
    <mergeCell ref="B146:F146"/>
    <mergeCell ref="B147:F147"/>
    <mergeCell ref="B148:F148"/>
    <mergeCell ref="C149:F149"/>
    <mergeCell ref="B150:C150"/>
    <mergeCell ref="D150:E150"/>
    <mergeCell ref="B162:F162"/>
    <mergeCell ref="B163:F163"/>
    <mergeCell ref="C164:F164"/>
    <mergeCell ref="B165:C165"/>
    <mergeCell ref="D165:E165"/>
    <mergeCell ref="C166:F166"/>
    <mergeCell ref="B157:C157"/>
    <mergeCell ref="D157:F157"/>
    <mergeCell ref="B158:F158"/>
    <mergeCell ref="B159:F159"/>
    <mergeCell ref="B160:F160"/>
    <mergeCell ref="B161:F161"/>
    <mergeCell ref="B172:F172"/>
    <mergeCell ref="B173:F173"/>
    <mergeCell ref="B174:F174"/>
    <mergeCell ref="B175:F175"/>
    <mergeCell ref="C167:E167"/>
    <mergeCell ref="C168:E168"/>
    <mergeCell ref="B169:C169"/>
    <mergeCell ref="D169:F169"/>
    <mergeCell ref="B170:F170"/>
    <mergeCell ref="B171:F171"/>
  </mergeCells>
  <phoneticPr fontId="2"/>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20:F20 B16:F16 B18:F18 B24:B25 C25 B30:B31 C31 B42:F42 B38:F38 B40:F40 B46:B47 C47 B52:B53 C53 B58:B59 C59 B63:B64 C64 B73:F73 B69:F69 B71:F71 B77:B78 C78 B83:B84 C84 B93:F93 B89:F89 B91:F91 B97:B98 C98 B103:B104 C104 B113:F113 B109:F109 B111:F111 B120:B121 C121 B132:F132 B128:F128 B130:F130 B134:B135 C135 B148:F148 B144:F144 B146:F146 B150:B151 C151 B163:F163 B159:F159 B161:F161 B165:B166 C166 B175:F175 B171:F171 B173:F173" xr:uid="{BB8C2169-064A-4E79-92C5-A9B7BA8BE7BE}">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7:F37 B39:F39 B41:F41 B68:F68 B70:F70 B72:F72 B88:F88 B90:F90 B92:F92 B108:F108 B110:F110 B112:F112 B127:F127 B129:F129 B131:F131 B143:F143 B145:F145 B147:F147 B158:F158 B160:F160 B162:F162 B170:F170 B172:F172 B174:F174" xr:uid="{8A8FB141-29D9-4A57-B237-3B4FB997C573}">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rowBreaks count="8" manualBreakCount="8">
    <brk id="20" max="5" man="1"/>
    <brk id="42" max="5" man="1"/>
    <brk id="73" max="5" man="1"/>
    <brk id="93" max="5" man="1"/>
    <brk id="115" max="5" man="1"/>
    <brk id="132" max="5" man="1"/>
    <brk id="148" max="5" man="1"/>
    <brk id="175"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2253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2253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2253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22535" r:id="rId10" name="Option Button 7">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2253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2253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253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2539" r:id="rId14" name="Option Button 11">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254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254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254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2543" r:id="rId18" name="Option Button 15">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254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254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2254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22547" r:id="rId22" name="Option Button 19">
              <controlPr defaultSize="0" autoFill="0" autoLine="0" autoPict="0">
                <anchor moveWithCells="1" sizeWithCells="1">
                  <from>
                    <xdr:col>1</xdr:col>
                    <xdr:colOff>504825</xdr:colOff>
                    <xdr:row>25</xdr:row>
                    <xdr:rowOff>200025</xdr:rowOff>
                  </from>
                  <to>
                    <xdr:col>1</xdr:col>
                    <xdr:colOff>904875</xdr:colOff>
                    <xdr:row>25</xdr:row>
                    <xdr:rowOff>419100</xdr:rowOff>
                  </to>
                </anchor>
              </controlPr>
            </control>
          </mc:Choice>
        </mc:AlternateContent>
        <mc:AlternateContent xmlns:mc="http://schemas.openxmlformats.org/markup-compatibility/2006">
          <mc:Choice Requires="x14">
            <control shapeId="2254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2254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2255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22551" r:id="rId26" name="Option Button 23">
              <controlPr defaultSize="0" autoFill="0" autoLine="0" autoPict="0">
                <anchor moveWithCells="1" sizeWithCells="1">
                  <from>
                    <xdr:col>1</xdr:col>
                    <xdr:colOff>504825</xdr:colOff>
                    <xdr:row>26</xdr:row>
                    <xdr:rowOff>200025</xdr:rowOff>
                  </from>
                  <to>
                    <xdr:col>1</xdr:col>
                    <xdr:colOff>904875</xdr:colOff>
                    <xdr:row>26</xdr:row>
                    <xdr:rowOff>419100</xdr:rowOff>
                  </to>
                </anchor>
              </controlPr>
            </control>
          </mc:Choice>
        </mc:AlternateContent>
        <mc:AlternateContent xmlns:mc="http://schemas.openxmlformats.org/markup-compatibility/2006">
          <mc:Choice Requires="x14">
            <control shapeId="2255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2255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2255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22555" r:id="rId30" name="Option Button 27">
              <controlPr defaultSize="0" autoFill="0" autoLine="0" autoPict="0">
                <anchor moveWithCells="1" sizeWithCells="1">
                  <from>
                    <xdr:col>1</xdr:col>
                    <xdr:colOff>504825</xdr:colOff>
                    <xdr:row>27</xdr:row>
                    <xdr:rowOff>200025</xdr:rowOff>
                  </from>
                  <to>
                    <xdr:col>1</xdr:col>
                    <xdr:colOff>904875</xdr:colOff>
                    <xdr:row>27</xdr:row>
                    <xdr:rowOff>419100</xdr:rowOff>
                  </to>
                </anchor>
              </controlPr>
            </control>
          </mc:Choice>
        </mc:AlternateContent>
        <mc:AlternateContent xmlns:mc="http://schemas.openxmlformats.org/markup-compatibility/2006">
          <mc:Choice Requires="x14">
            <control shapeId="2255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2255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2255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22559" r:id="rId34" name="Option Button 31">
              <controlPr defaultSize="0" autoFill="0" autoLine="0" autoPict="0">
                <anchor moveWithCells="1" sizeWithCells="1">
                  <from>
                    <xdr:col>1</xdr:col>
                    <xdr:colOff>504825</xdr:colOff>
                    <xdr:row>31</xdr:row>
                    <xdr:rowOff>200025</xdr:rowOff>
                  </from>
                  <to>
                    <xdr:col>1</xdr:col>
                    <xdr:colOff>904875</xdr:colOff>
                    <xdr:row>31</xdr:row>
                    <xdr:rowOff>419100</xdr:rowOff>
                  </to>
                </anchor>
              </controlPr>
            </control>
          </mc:Choice>
        </mc:AlternateContent>
        <mc:AlternateContent xmlns:mc="http://schemas.openxmlformats.org/markup-compatibility/2006">
          <mc:Choice Requires="x14">
            <control shapeId="2256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2256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2256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22563" r:id="rId38" name="Option Button 35">
              <controlPr defaultSize="0" autoFill="0" autoLine="0" autoPict="0">
                <anchor moveWithCells="1" sizeWithCells="1">
                  <from>
                    <xdr:col>1</xdr:col>
                    <xdr:colOff>504825</xdr:colOff>
                    <xdr:row>32</xdr:row>
                    <xdr:rowOff>200025</xdr:rowOff>
                  </from>
                  <to>
                    <xdr:col>1</xdr:col>
                    <xdr:colOff>904875</xdr:colOff>
                    <xdr:row>32</xdr:row>
                    <xdr:rowOff>419100</xdr:rowOff>
                  </to>
                </anchor>
              </controlPr>
            </control>
          </mc:Choice>
        </mc:AlternateContent>
        <mc:AlternateContent xmlns:mc="http://schemas.openxmlformats.org/markup-compatibility/2006">
          <mc:Choice Requires="x14">
            <control shapeId="2256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2256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2256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22567" r:id="rId42" name="Option Button 39">
              <controlPr defaultSize="0" autoFill="0" autoLine="0" autoPict="0">
                <anchor moveWithCells="1" sizeWithCells="1">
                  <from>
                    <xdr:col>1</xdr:col>
                    <xdr:colOff>504825</xdr:colOff>
                    <xdr:row>33</xdr:row>
                    <xdr:rowOff>200025</xdr:rowOff>
                  </from>
                  <to>
                    <xdr:col>1</xdr:col>
                    <xdr:colOff>904875</xdr:colOff>
                    <xdr:row>33</xdr:row>
                    <xdr:rowOff>419100</xdr:rowOff>
                  </to>
                </anchor>
              </controlPr>
            </control>
          </mc:Choice>
        </mc:AlternateContent>
        <mc:AlternateContent xmlns:mc="http://schemas.openxmlformats.org/markup-compatibility/2006">
          <mc:Choice Requires="x14">
            <control shapeId="2256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22569" r:id="rId44" name="Group Box 41">
              <controlPr defaultSize="0" autoFill="0" autoPict="0">
                <anchor moveWithCells="1" sizeWithCells="1">
                  <from>
                    <xdr:col>1</xdr:col>
                    <xdr:colOff>0</xdr:colOff>
                    <xdr:row>34</xdr:row>
                    <xdr:rowOff>0</xdr:rowOff>
                  </from>
                  <to>
                    <xdr:col>5</xdr:col>
                    <xdr:colOff>800100</xdr:colOff>
                    <xdr:row>35</xdr:row>
                    <xdr:rowOff>0</xdr:rowOff>
                  </to>
                </anchor>
              </controlPr>
            </control>
          </mc:Choice>
        </mc:AlternateContent>
        <mc:AlternateContent xmlns:mc="http://schemas.openxmlformats.org/markup-compatibility/2006">
          <mc:Choice Requires="x14">
            <control shapeId="22570" r:id="rId45" name="Option Button 42">
              <controlPr defaultSize="0" autoFill="0" autoLine="0" autoPict="0">
                <anchor moveWithCells="1" sizeWithCells="1">
                  <from>
                    <xdr:col>5</xdr:col>
                    <xdr:colOff>19050</xdr:colOff>
                    <xdr:row>34</xdr:row>
                    <xdr:rowOff>200025</xdr:rowOff>
                  </from>
                  <to>
                    <xdr:col>5</xdr:col>
                    <xdr:colOff>609600</xdr:colOff>
                    <xdr:row>34</xdr:row>
                    <xdr:rowOff>419100</xdr:rowOff>
                  </to>
                </anchor>
              </controlPr>
            </control>
          </mc:Choice>
        </mc:AlternateContent>
        <mc:AlternateContent xmlns:mc="http://schemas.openxmlformats.org/markup-compatibility/2006">
          <mc:Choice Requires="x14">
            <control shapeId="22571" r:id="rId46" name="Option Button 43">
              <controlPr defaultSize="0" autoFill="0" autoLine="0" autoPict="0">
                <anchor moveWithCells="1" sizeWithCells="1">
                  <from>
                    <xdr:col>1</xdr:col>
                    <xdr:colOff>504825</xdr:colOff>
                    <xdr:row>34</xdr:row>
                    <xdr:rowOff>200025</xdr:rowOff>
                  </from>
                  <to>
                    <xdr:col>1</xdr:col>
                    <xdr:colOff>904875</xdr:colOff>
                    <xdr:row>34</xdr:row>
                    <xdr:rowOff>419100</xdr:rowOff>
                  </to>
                </anchor>
              </controlPr>
            </control>
          </mc:Choice>
        </mc:AlternateContent>
        <mc:AlternateContent xmlns:mc="http://schemas.openxmlformats.org/markup-compatibility/2006">
          <mc:Choice Requires="x14">
            <control shapeId="22572" r:id="rId47" name="Option Button 44">
              <controlPr defaultSize="0" autoFill="0" autoLine="0" autoPict="0">
                <anchor moveWithCells="1" sizeWithCells="1">
                  <from>
                    <xdr:col>1</xdr:col>
                    <xdr:colOff>57150</xdr:colOff>
                    <xdr:row>34</xdr:row>
                    <xdr:rowOff>200025</xdr:rowOff>
                  </from>
                  <to>
                    <xdr:col>1</xdr:col>
                    <xdr:colOff>466725</xdr:colOff>
                    <xdr:row>34</xdr:row>
                    <xdr:rowOff>419100</xdr:rowOff>
                  </to>
                </anchor>
              </controlPr>
            </control>
          </mc:Choice>
        </mc:AlternateContent>
        <mc:AlternateContent xmlns:mc="http://schemas.openxmlformats.org/markup-compatibility/2006">
          <mc:Choice Requires="x14">
            <control shapeId="2257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2257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22575" r:id="rId50" name="Option Button 47">
              <controlPr defaultSize="0" autoFill="0" autoLine="0" autoPict="0">
                <anchor moveWithCells="1" sizeWithCells="1">
                  <from>
                    <xdr:col>1</xdr:col>
                    <xdr:colOff>504825</xdr:colOff>
                    <xdr:row>47</xdr:row>
                    <xdr:rowOff>200025</xdr:rowOff>
                  </from>
                  <to>
                    <xdr:col>1</xdr:col>
                    <xdr:colOff>904875</xdr:colOff>
                    <xdr:row>47</xdr:row>
                    <xdr:rowOff>419100</xdr:rowOff>
                  </to>
                </anchor>
              </controlPr>
            </control>
          </mc:Choice>
        </mc:AlternateContent>
        <mc:AlternateContent xmlns:mc="http://schemas.openxmlformats.org/markup-compatibility/2006">
          <mc:Choice Requires="x14">
            <control shapeId="2257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2257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2257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22579" r:id="rId54" name="Option Button 51">
              <controlPr defaultSize="0" autoFill="0" autoLine="0" autoPict="0">
                <anchor moveWithCells="1" sizeWithCells="1">
                  <from>
                    <xdr:col>1</xdr:col>
                    <xdr:colOff>504825</xdr:colOff>
                    <xdr:row>48</xdr:row>
                    <xdr:rowOff>200025</xdr:rowOff>
                  </from>
                  <to>
                    <xdr:col>1</xdr:col>
                    <xdr:colOff>904875</xdr:colOff>
                    <xdr:row>48</xdr:row>
                    <xdr:rowOff>419100</xdr:rowOff>
                  </to>
                </anchor>
              </controlPr>
            </control>
          </mc:Choice>
        </mc:AlternateContent>
        <mc:AlternateContent xmlns:mc="http://schemas.openxmlformats.org/markup-compatibility/2006">
          <mc:Choice Requires="x14">
            <control shapeId="2258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22581"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2582"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2583"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2584"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258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2258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22587" r:id="rId62" name="Option Button 59">
              <controlPr defaultSize="0" autoFill="0" autoLine="0" autoPict="0">
                <anchor moveWithCells="1" sizeWithCells="1">
                  <from>
                    <xdr:col>1</xdr:col>
                    <xdr:colOff>504825</xdr:colOff>
                    <xdr:row>53</xdr:row>
                    <xdr:rowOff>200025</xdr:rowOff>
                  </from>
                  <to>
                    <xdr:col>1</xdr:col>
                    <xdr:colOff>904875</xdr:colOff>
                    <xdr:row>53</xdr:row>
                    <xdr:rowOff>419100</xdr:rowOff>
                  </to>
                </anchor>
              </controlPr>
            </control>
          </mc:Choice>
        </mc:AlternateContent>
        <mc:AlternateContent xmlns:mc="http://schemas.openxmlformats.org/markup-compatibility/2006">
          <mc:Choice Requires="x14">
            <control shapeId="2258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22589"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22590"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22591" r:id="rId66" name="Option Button 63">
              <controlPr defaultSize="0" autoFill="0" autoLine="0" autoPict="0">
                <anchor moveWithCells="1" sizeWithCells="1">
                  <from>
                    <xdr:col>1</xdr:col>
                    <xdr:colOff>504825</xdr:colOff>
                    <xdr:row>54</xdr:row>
                    <xdr:rowOff>200025</xdr:rowOff>
                  </from>
                  <to>
                    <xdr:col>1</xdr:col>
                    <xdr:colOff>904875</xdr:colOff>
                    <xdr:row>54</xdr:row>
                    <xdr:rowOff>419100</xdr:rowOff>
                  </to>
                </anchor>
              </controlPr>
            </control>
          </mc:Choice>
        </mc:AlternateContent>
        <mc:AlternateContent xmlns:mc="http://schemas.openxmlformats.org/markup-compatibility/2006">
          <mc:Choice Requires="x14">
            <control shapeId="22592"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22593"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2594"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2595"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2596"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2597" r:id="rId72" name="Group Box 69">
              <controlPr defaultSize="0" autoFill="0" autoPict="0">
                <anchor moveWithCells="1" sizeWithCells="1">
                  <from>
                    <xdr:col>1</xdr:col>
                    <xdr:colOff>0</xdr:colOff>
                    <xdr:row>59</xdr:row>
                    <xdr:rowOff>0</xdr:rowOff>
                  </from>
                  <to>
                    <xdr:col>5</xdr:col>
                    <xdr:colOff>800100</xdr:colOff>
                    <xdr:row>60</xdr:row>
                    <xdr:rowOff>0</xdr:rowOff>
                  </to>
                </anchor>
              </controlPr>
            </control>
          </mc:Choice>
        </mc:AlternateContent>
        <mc:AlternateContent xmlns:mc="http://schemas.openxmlformats.org/markup-compatibility/2006">
          <mc:Choice Requires="x14">
            <control shapeId="22598" r:id="rId73" name="Option Button 70">
              <controlPr defaultSize="0" autoFill="0" autoLine="0" autoPict="0">
                <anchor moveWithCells="1" sizeWithCells="1">
                  <from>
                    <xdr:col>5</xdr:col>
                    <xdr:colOff>19050</xdr:colOff>
                    <xdr:row>59</xdr:row>
                    <xdr:rowOff>200025</xdr:rowOff>
                  </from>
                  <to>
                    <xdr:col>5</xdr:col>
                    <xdr:colOff>609600</xdr:colOff>
                    <xdr:row>59</xdr:row>
                    <xdr:rowOff>419100</xdr:rowOff>
                  </to>
                </anchor>
              </controlPr>
            </control>
          </mc:Choice>
        </mc:AlternateContent>
        <mc:AlternateContent xmlns:mc="http://schemas.openxmlformats.org/markup-compatibility/2006">
          <mc:Choice Requires="x14">
            <control shapeId="22599" r:id="rId74" name="Option Button 71">
              <controlPr defaultSize="0" autoFill="0" autoLine="0" autoPict="0">
                <anchor moveWithCells="1" sizeWithCells="1">
                  <from>
                    <xdr:col>1</xdr:col>
                    <xdr:colOff>504825</xdr:colOff>
                    <xdr:row>59</xdr:row>
                    <xdr:rowOff>200025</xdr:rowOff>
                  </from>
                  <to>
                    <xdr:col>1</xdr:col>
                    <xdr:colOff>904875</xdr:colOff>
                    <xdr:row>59</xdr:row>
                    <xdr:rowOff>419100</xdr:rowOff>
                  </to>
                </anchor>
              </controlPr>
            </control>
          </mc:Choice>
        </mc:AlternateContent>
        <mc:AlternateContent xmlns:mc="http://schemas.openxmlformats.org/markup-compatibility/2006">
          <mc:Choice Requires="x14">
            <control shapeId="22600" r:id="rId75" name="Option Button 72">
              <controlPr defaultSize="0" autoFill="0" autoLine="0" autoPict="0">
                <anchor moveWithCells="1" sizeWithCells="1">
                  <from>
                    <xdr:col>1</xdr:col>
                    <xdr:colOff>57150</xdr:colOff>
                    <xdr:row>59</xdr:row>
                    <xdr:rowOff>200025</xdr:rowOff>
                  </from>
                  <to>
                    <xdr:col>1</xdr:col>
                    <xdr:colOff>466725</xdr:colOff>
                    <xdr:row>59</xdr:row>
                    <xdr:rowOff>419100</xdr:rowOff>
                  </to>
                </anchor>
              </controlPr>
            </control>
          </mc:Choice>
        </mc:AlternateContent>
        <mc:AlternateContent xmlns:mc="http://schemas.openxmlformats.org/markup-compatibility/2006">
          <mc:Choice Requires="x14">
            <control shapeId="22601" r:id="rId76" name="Group Box 73">
              <controlPr defaultSize="0" autoFill="0" autoPict="0">
                <anchor moveWithCells="1" sizeWithCells="1">
                  <from>
                    <xdr:col>1</xdr:col>
                    <xdr:colOff>0</xdr:colOff>
                    <xdr:row>60</xdr:row>
                    <xdr:rowOff>0</xdr:rowOff>
                  </from>
                  <to>
                    <xdr:col>5</xdr:col>
                    <xdr:colOff>800100</xdr:colOff>
                    <xdr:row>61</xdr:row>
                    <xdr:rowOff>0</xdr:rowOff>
                  </to>
                </anchor>
              </controlPr>
            </control>
          </mc:Choice>
        </mc:AlternateContent>
        <mc:AlternateContent xmlns:mc="http://schemas.openxmlformats.org/markup-compatibility/2006">
          <mc:Choice Requires="x14">
            <control shapeId="22602" r:id="rId77" name="Option Button 74">
              <controlPr defaultSize="0" autoFill="0" autoLine="0" autoPict="0">
                <anchor moveWithCells="1" sizeWithCells="1">
                  <from>
                    <xdr:col>5</xdr:col>
                    <xdr:colOff>19050</xdr:colOff>
                    <xdr:row>60</xdr:row>
                    <xdr:rowOff>200025</xdr:rowOff>
                  </from>
                  <to>
                    <xdr:col>5</xdr:col>
                    <xdr:colOff>609600</xdr:colOff>
                    <xdr:row>60</xdr:row>
                    <xdr:rowOff>419100</xdr:rowOff>
                  </to>
                </anchor>
              </controlPr>
            </control>
          </mc:Choice>
        </mc:AlternateContent>
        <mc:AlternateContent xmlns:mc="http://schemas.openxmlformats.org/markup-compatibility/2006">
          <mc:Choice Requires="x14">
            <control shapeId="22603" r:id="rId78" name="Option Button 75">
              <controlPr defaultSize="0" autoFill="0" autoLine="0" autoPict="0">
                <anchor moveWithCells="1" sizeWithCells="1">
                  <from>
                    <xdr:col>1</xdr:col>
                    <xdr:colOff>504825</xdr:colOff>
                    <xdr:row>60</xdr:row>
                    <xdr:rowOff>200025</xdr:rowOff>
                  </from>
                  <to>
                    <xdr:col>1</xdr:col>
                    <xdr:colOff>904875</xdr:colOff>
                    <xdr:row>60</xdr:row>
                    <xdr:rowOff>419100</xdr:rowOff>
                  </to>
                </anchor>
              </controlPr>
            </control>
          </mc:Choice>
        </mc:AlternateContent>
        <mc:AlternateContent xmlns:mc="http://schemas.openxmlformats.org/markup-compatibility/2006">
          <mc:Choice Requires="x14">
            <control shapeId="22604" r:id="rId79" name="Option Button 76">
              <controlPr defaultSize="0" autoFill="0" autoLine="0" autoPict="0">
                <anchor moveWithCells="1" sizeWithCells="1">
                  <from>
                    <xdr:col>1</xdr:col>
                    <xdr:colOff>57150</xdr:colOff>
                    <xdr:row>60</xdr:row>
                    <xdr:rowOff>200025</xdr:rowOff>
                  </from>
                  <to>
                    <xdr:col>1</xdr:col>
                    <xdr:colOff>466725</xdr:colOff>
                    <xdr:row>60</xdr:row>
                    <xdr:rowOff>419100</xdr:rowOff>
                  </to>
                </anchor>
              </controlPr>
            </control>
          </mc:Choice>
        </mc:AlternateContent>
        <mc:AlternateContent xmlns:mc="http://schemas.openxmlformats.org/markup-compatibility/2006">
          <mc:Choice Requires="x14">
            <control shapeId="22605" r:id="rId80" name="Group Box 77">
              <controlPr defaultSize="0" autoFill="0" autoPict="0">
                <anchor moveWithCells="1" sizeWithCells="1">
                  <from>
                    <xdr:col>1</xdr:col>
                    <xdr:colOff>0</xdr:colOff>
                    <xdr:row>64</xdr:row>
                    <xdr:rowOff>0</xdr:rowOff>
                  </from>
                  <to>
                    <xdr:col>5</xdr:col>
                    <xdr:colOff>800100</xdr:colOff>
                    <xdr:row>65</xdr:row>
                    <xdr:rowOff>0</xdr:rowOff>
                  </to>
                </anchor>
              </controlPr>
            </control>
          </mc:Choice>
        </mc:AlternateContent>
        <mc:AlternateContent xmlns:mc="http://schemas.openxmlformats.org/markup-compatibility/2006">
          <mc:Choice Requires="x14">
            <control shapeId="22606" r:id="rId81" name="Option Button 78">
              <controlPr defaultSize="0" autoFill="0" autoLine="0" autoPict="0">
                <anchor moveWithCells="1" sizeWithCells="1">
                  <from>
                    <xdr:col>5</xdr:col>
                    <xdr:colOff>19050</xdr:colOff>
                    <xdr:row>64</xdr:row>
                    <xdr:rowOff>200025</xdr:rowOff>
                  </from>
                  <to>
                    <xdr:col>5</xdr:col>
                    <xdr:colOff>609600</xdr:colOff>
                    <xdr:row>64</xdr:row>
                    <xdr:rowOff>419100</xdr:rowOff>
                  </to>
                </anchor>
              </controlPr>
            </control>
          </mc:Choice>
        </mc:AlternateContent>
        <mc:AlternateContent xmlns:mc="http://schemas.openxmlformats.org/markup-compatibility/2006">
          <mc:Choice Requires="x14">
            <control shapeId="22607" r:id="rId82" name="Option Button 79">
              <controlPr defaultSize="0" autoFill="0" autoLine="0" autoPict="0">
                <anchor moveWithCells="1" sizeWithCells="1">
                  <from>
                    <xdr:col>1</xdr:col>
                    <xdr:colOff>504825</xdr:colOff>
                    <xdr:row>64</xdr:row>
                    <xdr:rowOff>200025</xdr:rowOff>
                  </from>
                  <to>
                    <xdr:col>1</xdr:col>
                    <xdr:colOff>904875</xdr:colOff>
                    <xdr:row>64</xdr:row>
                    <xdr:rowOff>419100</xdr:rowOff>
                  </to>
                </anchor>
              </controlPr>
            </control>
          </mc:Choice>
        </mc:AlternateContent>
        <mc:AlternateContent xmlns:mc="http://schemas.openxmlformats.org/markup-compatibility/2006">
          <mc:Choice Requires="x14">
            <control shapeId="22608" r:id="rId83" name="Option Button 80">
              <controlPr defaultSize="0" autoFill="0" autoLine="0" autoPict="0">
                <anchor moveWithCells="1" sizeWithCells="1">
                  <from>
                    <xdr:col>1</xdr:col>
                    <xdr:colOff>57150</xdr:colOff>
                    <xdr:row>64</xdr:row>
                    <xdr:rowOff>200025</xdr:rowOff>
                  </from>
                  <to>
                    <xdr:col>1</xdr:col>
                    <xdr:colOff>466725</xdr:colOff>
                    <xdr:row>64</xdr:row>
                    <xdr:rowOff>419100</xdr:rowOff>
                  </to>
                </anchor>
              </controlPr>
            </control>
          </mc:Choice>
        </mc:AlternateContent>
        <mc:AlternateContent xmlns:mc="http://schemas.openxmlformats.org/markup-compatibility/2006">
          <mc:Choice Requires="x14">
            <control shapeId="22609" r:id="rId84" name="Group Box 81">
              <controlPr defaultSize="0" autoFill="0" autoPict="0">
                <anchor moveWithCells="1" sizeWithCells="1">
                  <from>
                    <xdr:col>1</xdr:col>
                    <xdr:colOff>0</xdr:colOff>
                    <xdr:row>65</xdr:row>
                    <xdr:rowOff>0</xdr:rowOff>
                  </from>
                  <to>
                    <xdr:col>5</xdr:col>
                    <xdr:colOff>800100</xdr:colOff>
                    <xdr:row>66</xdr:row>
                    <xdr:rowOff>0</xdr:rowOff>
                  </to>
                </anchor>
              </controlPr>
            </control>
          </mc:Choice>
        </mc:AlternateContent>
        <mc:AlternateContent xmlns:mc="http://schemas.openxmlformats.org/markup-compatibility/2006">
          <mc:Choice Requires="x14">
            <control shapeId="22610" r:id="rId85" name="Option Button 82">
              <controlPr defaultSize="0" autoFill="0" autoLine="0" autoPict="0">
                <anchor moveWithCells="1" sizeWithCells="1">
                  <from>
                    <xdr:col>5</xdr:col>
                    <xdr:colOff>19050</xdr:colOff>
                    <xdr:row>65</xdr:row>
                    <xdr:rowOff>200025</xdr:rowOff>
                  </from>
                  <to>
                    <xdr:col>5</xdr:col>
                    <xdr:colOff>609600</xdr:colOff>
                    <xdr:row>65</xdr:row>
                    <xdr:rowOff>419100</xdr:rowOff>
                  </to>
                </anchor>
              </controlPr>
            </control>
          </mc:Choice>
        </mc:AlternateContent>
        <mc:AlternateContent xmlns:mc="http://schemas.openxmlformats.org/markup-compatibility/2006">
          <mc:Choice Requires="x14">
            <control shapeId="22611" r:id="rId86" name="Option Button 83">
              <controlPr defaultSize="0" autoFill="0" autoLine="0" autoPict="0">
                <anchor moveWithCells="1" sizeWithCells="1">
                  <from>
                    <xdr:col>1</xdr:col>
                    <xdr:colOff>504825</xdr:colOff>
                    <xdr:row>65</xdr:row>
                    <xdr:rowOff>200025</xdr:rowOff>
                  </from>
                  <to>
                    <xdr:col>1</xdr:col>
                    <xdr:colOff>904875</xdr:colOff>
                    <xdr:row>65</xdr:row>
                    <xdr:rowOff>419100</xdr:rowOff>
                  </to>
                </anchor>
              </controlPr>
            </control>
          </mc:Choice>
        </mc:AlternateContent>
        <mc:AlternateContent xmlns:mc="http://schemas.openxmlformats.org/markup-compatibility/2006">
          <mc:Choice Requires="x14">
            <control shapeId="22612" r:id="rId87" name="Option Button 84">
              <controlPr defaultSize="0" autoFill="0" autoLine="0" autoPict="0">
                <anchor moveWithCells="1" sizeWithCells="1">
                  <from>
                    <xdr:col>1</xdr:col>
                    <xdr:colOff>57150</xdr:colOff>
                    <xdr:row>65</xdr:row>
                    <xdr:rowOff>200025</xdr:rowOff>
                  </from>
                  <to>
                    <xdr:col>1</xdr:col>
                    <xdr:colOff>466725</xdr:colOff>
                    <xdr:row>65</xdr:row>
                    <xdr:rowOff>419100</xdr:rowOff>
                  </to>
                </anchor>
              </controlPr>
            </control>
          </mc:Choice>
        </mc:AlternateContent>
        <mc:AlternateContent xmlns:mc="http://schemas.openxmlformats.org/markup-compatibility/2006">
          <mc:Choice Requires="x14">
            <control shapeId="22613" r:id="rId88" name="Group Box 85">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2614" r:id="rId89" name="Option Button 86">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2615" r:id="rId90" name="Option Button 87">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2616" r:id="rId91" name="Option Button 88">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2617" r:id="rId92" name="Group Box 89">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2618" r:id="rId93" name="Option Button 90">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2619" r:id="rId94" name="Option Button 91">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2620" r:id="rId95" name="Option Button 92">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2621"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22622"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22623" r:id="rId98" name="Option Button 95">
              <controlPr defaultSize="0" autoFill="0" autoLine="0" autoPict="0">
                <anchor moveWithCells="1" sizeWithCells="1">
                  <from>
                    <xdr:col>1</xdr:col>
                    <xdr:colOff>504825</xdr:colOff>
                    <xdr:row>80</xdr:row>
                    <xdr:rowOff>200025</xdr:rowOff>
                  </from>
                  <to>
                    <xdr:col>1</xdr:col>
                    <xdr:colOff>904875</xdr:colOff>
                    <xdr:row>80</xdr:row>
                    <xdr:rowOff>419100</xdr:rowOff>
                  </to>
                </anchor>
              </controlPr>
            </control>
          </mc:Choice>
        </mc:AlternateContent>
        <mc:AlternateContent xmlns:mc="http://schemas.openxmlformats.org/markup-compatibility/2006">
          <mc:Choice Requires="x14">
            <control shapeId="22624"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22625" r:id="rId100" name="Group Box 97">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2626" r:id="rId101" name="Option Button 98">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2627" r:id="rId102" name="Option Button 99">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2628" r:id="rId103" name="Option Button 100">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2629"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22630"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22631" r:id="rId106" name="Option Button 103">
              <controlPr defaultSize="0" autoFill="0" autoLine="0" autoPict="0">
                <anchor moveWithCells="1" sizeWithCells="1">
                  <from>
                    <xdr:col>1</xdr:col>
                    <xdr:colOff>504825</xdr:colOff>
                    <xdr:row>85</xdr:row>
                    <xdr:rowOff>200025</xdr:rowOff>
                  </from>
                  <to>
                    <xdr:col>1</xdr:col>
                    <xdr:colOff>904875</xdr:colOff>
                    <xdr:row>85</xdr:row>
                    <xdr:rowOff>419100</xdr:rowOff>
                  </to>
                </anchor>
              </controlPr>
            </control>
          </mc:Choice>
        </mc:AlternateContent>
        <mc:AlternateContent xmlns:mc="http://schemas.openxmlformats.org/markup-compatibility/2006">
          <mc:Choice Requires="x14">
            <control shapeId="22632"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22633" r:id="rId108" name="Group Box 105">
              <controlPr defaultSize="0" autoFill="0" autoPict="0">
                <anchor moveWithCells="1" sizeWithCells="1">
                  <from>
                    <xdr:col>1</xdr:col>
                    <xdr:colOff>0</xdr:colOff>
                    <xdr:row>98</xdr:row>
                    <xdr:rowOff>0</xdr:rowOff>
                  </from>
                  <to>
                    <xdr:col>5</xdr:col>
                    <xdr:colOff>800100</xdr:colOff>
                    <xdr:row>99</xdr:row>
                    <xdr:rowOff>0</xdr:rowOff>
                  </to>
                </anchor>
              </controlPr>
            </control>
          </mc:Choice>
        </mc:AlternateContent>
        <mc:AlternateContent xmlns:mc="http://schemas.openxmlformats.org/markup-compatibility/2006">
          <mc:Choice Requires="x14">
            <control shapeId="22634" r:id="rId109" name="Option Button 106">
              <controlPr defaultSize="0" autoFill="0" autoLine="0" autoPict="0">
                <anchor moveWithCells="1" sizeWithCells="1">
                  <from>
                    <xdr:col>5</xdr:col>
                    <xdr:colOff>19050</xdr:colOff>
                    <xdr:row>98</xdr:row>
                    <xdr:rowOff>200025</xdr:rowOff>
                  </from>
                  <to>
                    <xdr:col>5</xdr:col>
                    <xdr:colOff>609600</xdr:colOff>
                    <xdr:row>98</xdr:row>
                    <xdr:rowOff>419100</xdr:rowOff>
                  </to>
                </anchor>
              </controlPr>
            </control>
          </mc:Choice>
        </mc:AlternateContent>
        <mc:AlternateContent xmlns:mc="http://schemas.openxmlformats.org/markup-compatibility/2006">
          <mc:Choice Requires="x14">
            <control shapeId="22635" r:id="rId110" name="Option Button 107">
              <controlPr defaultSize="0" autoFill="0" autoLine="0" autoPict="0">
                <anchor moveWithCells="1" sizeWithCells="1">
                  <from>
                    <xdr:col>1</xdr:col>
                    <xdr:colOff>504825</xdr:colOff>
                    <xdr:row>98</xdr:row>
                    <xdr:rowOff>200025</xdr:rowOff>
                  </from>
                  <to>
                    <xdr:col>1</xdr:col>
                    <xdr:colOff>904875</xdr:colOff>
                    <xdr:row>98</xdr:row>
                    <xdr:rowOff>419100</xdr:rowOff>
                  </to>
                </anchor>
              </controlPr>
            </control>
          </mc:Choice>
        </mc:AlternateContent>
        <mc:AlternateContent xmlns:mc="http://schemas.openxmlformats.org/markup-compatibility/2006">
          <mc:Choice Requires="x14">
            <control shapeId="22636" r:id="rId111" name="Option Button 108">
              <controlPr defaultSize="0" autoFill="0" autoLine="0" autoPict="0">
                <anchor moveWithCells="1" sizeWithCells="1">
                  <from>
                    <xdr:col>1</xdr:col>
                    <xdr:colOff>57150</xdr:colOff>
                    <xdr:row>98</xdr:row>
                    <xdr:rowOff>200025</xdr:rowOff>
                  </from>
                  <to>
                    <xdr:col>1</xdr:col>
                    <xdr:colOff>466725</xdr:colOff>
                    <xdr:row>98</xdr:row>
                    <xdr:rowOff>419100</xdr:rowOff>
                  </to>
                </anchor>
              </controlPr>
            </control>
          </mc:Choice>
        </mc:AlternateContent>
        <mc:AlternateContent xmlns:mc="http://schemas.openxmlformats.org/markup-compatibility/2006">
          <mc:Choice Requires="x14">
            <control shapeId="22637" r:id="rId112" name="Group Box 109">
              <controlPr defaultSize="0" autoFill="0" autoPict="0">
                <anchor moveWithCells="1" sizeWithCells="1">
                  <from>
                    <xdr:col>1</xdr:col>
                    <xdr:colOff>0</xdr:colOff>
                    <xdr:row>99</xdr:row>
                    <xdr:rowOff>0</xdr:rowOff>
                  </from>
                  <to>
                    <xdr:col>5</xdr:col>
                    <xdr:colOff>800100</xdr:colOff>
                    <xdr:row>100</xdr:row>
                    <xdr:rowOff>0</xdr:rowOff>
                  </to>
                </anchor>
              </controlPr>
            </control>
          </mc:Choice>
        </mc:AlternateContent>
        <mc:AlternateContent xmlns:mc="http://schemas.openxmlformats.org/markup-compatibility/2006">
          <mc:Choice Requires="x14">
            <control shapeId="22638" r:id="rId113" name="Option Button 110">
              <controlPr defaultSize="0" autoFill="0" autoLine="0" autoPict="0">
                <anchor moveWithCells="1" sizeWithCells="1">
                  <from>
                    <xdr:col>5</xdr:col>
                    <xdr:colOff>19050</xdr:colOff>
                    <xdr:row>99</xdr:row>
                    <xdr:rowOff>200025</xdr:rowOff>
                  </from>
                  <to>
                    <xdr:col>5</xdr:col>
                    <xdr:colOff>609600</xdr:colOff>
                    <xdr:row>99</xdr:row>
                    <xdr:rowOff>419100</xdr:rowOff>
                  </to>
                </anchor>
              </controlPr>
            </control>
          </mc:Choice>
        </mc:AlternateContent>
        <mc:AlternateContent xmlns:mc="http://schemas.openxmlformats.org/markup-compatibility/2006">
          <mc:Choice Requires="x14">
            <control shapeId="22639" r:id="rId114" name="Option Button 111">
              <controlPr defaultSize="0" autoFill="0" autoLine="0" autoPict="0">
                <anchor moveWithCells="1" sizeWithCells="1">
                  <from>
                    <xdr:col>1</xdr:col>
                    <xdr:colOff>504825</xdr:colOff>
                    <xdr:row>99</xdr:row>
                    <xdr:rowOff>200025</xdr:rowOff>
                  </from>
                  <to>
                    <xdr:col>1</xdr:col>
                    <xdr:colOff>904875</xdr:colOff>
                    <xdr:row>99</xdr:row>
                    <xdr:rowOff>419100</xdr:rowOff>
                  </to>
                </anchor>
              </controlPr>
            </control>
          </mc:Choice>
        </mc:AlternateContent>
        <mc:AlternateContent xmlns:mc="http://schemas.openxmlformats.org/markup-compatibility/2006">
          <mc:Choice Requires="x14">
            <control shapeId="22640" r:id="rId115" name="Option Button 112">
              <controlPr defaultSize="0" autoFill="0" autoLine="0" autoPict="0">
                <anchor moveWithCells="1" sizeWithCells="1">
                  <from>
                    <xdr:col>1</xdr:col>
                    <xdr:colOff>57150</xdr:colOff>
                    <xdr:row>99</xdr:row>
                    <xdr:rowOff>200025</xdr:rowOff>
                  </from>
                  <to>
                    <xdr:col>1</xdr:col>
                    <xdr:colOff>466725</xdr:colOff>
                    <xdr:row>99</xdr:row>
                    <xdr:rowOff>419100</xdr:rowOff>
                  </to>
                </anchor>
              </controlPr>
            </control>
          </mc:Choice>
        </mc:AlternateContent>
        <mc:AlternateContent xmlns:mc="http://schemas.openxmlformats.org/markup-compatibility/2006">
          <mc:Choice Requires="x14">
            <control shapeId="22641"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22642"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22643" r:id="rId118" name="Option Button 115">
              <controlPr defaultSize="0" autoFill="0" autoLine="0" autoPict="0">
                <anchor moveWithCells="1" sizeWithCells="1">
                  <from>
                    <xdr:col>1</xdr:col>
                    <xdr:colOff>504825</xdr:colOff>
                    <xdr:row>100</xdr:row>
                    <xdr:rowOff>200025</xdr:rowOff>
                  </from>
                  <to>
                    <xdr:col>1</xdr:col>
                    <xdr:colOff>904875</xdr:colOff>
                    <xdr:row>100</xdr:row>
                    <xdr:rowOff>419100</xdr:rowOff>
                  </to>
                </anchor>
              </controlPr>
            </control>
          </mc:Choice>
        </mc:AlternateContent>
        <mc:AlternateContent xmlns:mc="http://schemas.openxmlformats.org/markup-compatibility/2006">
          <mc:Choice Requires="x14">
            <control shapeId="22644"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22645" r:id="rId120" name="Group Box 117">
              <controlPr defaultSize="0" autoFill="0" autoPict="0">
                <anchor moveWithCells="1" sizeWithCells="1">
                  <from>
                    <xdr:col>1</xdr:col>
                    <xdr:colOff>0</xdr:colOff>
                    <xdr:row>104</xdr:row>
                    <xdr:rowOff>0</xdr:rowOff>
                  </from>
                  <to>
                    <xdr:col>5</xdr:col>
                    <xdr:colOff>800100</xdr:colOff>
                    <xdr:row>105</xdr:row>
                    <xdr:rowOff>0</xdr:rowOff>
                  </to>
                </anchor>
              </controlPr>
            </control>
          </mc:Choice>
        </mc:AlternateContent>
        <mc:AlternateContent xmlns:mc="http://schemas.openxmlformats.org/markup-compatibility/2006">
          <mc:Choice Requires="x14">
            <control shapeId="22646" r:id="rId121" name="Option Button 118">
              <controlPr defaultSize="0" autoFill="0" autoLine="0" autoPict="0">
                <anchor moveWithCells="1" sizeWithCells="1">
                  <from>
                    <xdr:col>5</xdr:col>
                    <xdr:colOff>19050</xdr:colOff>
                    <xdr:row>104</xdr:row>
                    <xdr:rowOff>200025</xdr:rowOff>
                  </from>
                  <to>
                    <xdr:col>5</xdr:col>
                    <xdr:colOff>609600</xdr:colOff>
                    <xdr:row>104</xdr:row>
                    <xdr:rowOff>419100</xdr:rowOff>
                  </to>
                </anchor>
              </controlPr>
            </control>
          </mc:Choice>
        </mc:AlternateContent>
        <mc:AlternateContent xmlns:mc="http://schemas.openxmlformats.org/markup-compatibility/2006">
          <mc:Choice Requires="x14">
            <control shapeId="22647" r:id="rId122" name="Option Button 119">
              <controlPr defaultSize="0" autoFill="0" autoLine="0" autoPict="0">
                <anchor moveWithCells="1" sizeWithCells="1">
                  <from>
                    <xdr:col>1</xdr:col>
                    <xdr:colOff>504825</xdr:colOff>
                    <xdr:row>104</xdr:row>
                    <xdr:rowOff>200025</xdr:rowOff>
                  </from>
                  <to>
                    <xdr:col>1</xdr:col>
                    <xdr:colOff>904875</xdr:colOff>
                    <xdr:row>104</xdr:row>
                    <xdr:rowOff>419100</xdr:rowOff>
                  </to>
                </anchor>
              </controlPr>
            </control>
          </mc:Choice>
        </mc:AlternateContent>
        <mc:AlternateContent xmlns:mc="http://schemas.openxmlformats.org/markup-compatibility/2006">
          <mc:Choice Requires="x14">
            <control shapeId="22648" r:id="rId123" name="Option Button 120">
              <controlPr defaultSize="0" autoFill="0" autoLine="0" autoPict="0">
                <anchor moveWithCells="1" sizeWithCells="1">
                  <from>
                    <xdr:col>1</xdr:col>
                    <xdr:colOff>57150</xdr:colOff>
                    <xdr:row>104</xdr:row>
                    <xdr:rowOff>200025</xdr:rowOff>
                  </from>
                  <to>
                    <xdr:col>1</xdr:col>
                    <xdr:colOff>466725</xdr:colOff>
                    <xdr:row>104</xdr:row>
                    <xdr:rowOff>419100</xdr:rowOff>
                  </to>
                </anchor>
              </controlPr>
            </control>
          </mc:Choice>
        </mc:AlternateContent>
        <mc:AlternateContent xmlns:mc="http://schemas.openxmlformats.org/markup-compatibility/2006">
          <mc:Choice Requires="x14">
            <control shapeId="22649" r:id="rId124" name="Group Box 121">
              <controlPr defaultSize="0" autoFill="0" autoPict="0">
                <anchor moveWithCells="1" sizeWithCells="1">
                  <from>
                    <xdr:col>1</xdr:col>
                    <xdr:colOff>0</xdr:colOff>
                    <xdr:row>105</xdr:row>
                    <xdr:rowOff>0</xdr:rowOff>
                  </from>
                  <to>
                    <xdr:col>5</xdr:col>
                    <xdr:colOff>800100</xdr:colOff>
                    <xdr:row>106</xdr:row>
                    <xdr:rowOff>0</xdr:rowOff>
                  </to>
                </anchor>
              </controlPr>
            </control>
          </mc:Choice>
        </mc:AlternateContent>
        <mc:AlternateContent xmlns:mc="http://schemas.openxmlformats.org/markup-compatibility/2006">
          <mc:Choice Requires="x14">
            <control shapeId="22650" r:id="rId125" name="Option Button 122">
              <controlPr defaultSize="0" autoFill="0" autoLine="0" autoPict="0">
                <anchor moveWithCells="1" sizeWithCells="1">
                  <from>
                    <xdr:col>5</xdr:col>
                    <xdr:colOff>19050</xdr:colOff>
                    <xdr:row>105</xdr:row>
                    <xdr:rowOff>200025</xdr:rowOff>
                  </from>
                  <to>
                    <xdr:col>5</xdr:col>
                    <xdr:colOff>609600</xdr:colOff>
                    <xdr:row>105</xdr:row>
                    <xdr:rowOff>419100</xdr:rowOff>
                  </to>
                </anchor>
              </controlPr>
            </control>
          </mc:Choice>
        </mc:AlternateContent>
        <mc:AlternateContent xmlns:mc="http://schemas.openxmlformats.org/markup-compatibility/2006">
          <mc:Choice Requires="x14">
            <control shapeId="22651" r:id="rId126" name="Option Button 123">
              <controlPr defaultSize="0" autoFill="0" autoLine="0" autoPict="0">
                <anchor moveWithCells="1" sizeWithCells="1">
                  <from>
                    <xdr:col>1</xdr:col>
                    <xdr:colOff>504825</xdr:colOff>
                    <xdr:row>105</xdr:row>
                    <xdr:rowOff>200025</xdr:rowOff>
                  </from>
                  <to>
                    <xdr:col>1</xdr:col>
                    <xdr:colOff>904875</xdr:colOff>
                    <xdr:row>105</xdr:row>
                    <xdr:rowOff>419100</xdr:rowOff>
                  </to>
                </anchor>
              </controlPr>
            </control>
          </mc:Choice>
        </mc:AlternateContent>
        <mc:AlternateContent xmlns:mc="http://schemas.openxmlformats.org/markup-compatibility/2006">
          <mc:Choice Requires="x14">
            <control shapeId="22652" r:id="rId127" name="Option Button 124">
              <controlPr defaultSize="0" autoFill="0" autoLine="0" autoPict="0">
                <anchor moveWithCells="1" sizeWithCells="1">
                  <from>
                    <xdr:col>1</xdr:col>
                    <xdr:colOff>57150</xdr:colOff>
                    <xdr:row>105</xdr:row>
                    <xdr:rowOff>200025</xdr:rowOff>
                  </from>
                  <to>
                    <xdr:col>1</xdr:col>
                    <xdr:colOff>466725</xdr:colOff>
                    <xdr:row>105</xdr:row>
                    <xdr:rowOff>419100</xdr:rowOff>
                  </to>
                </anchor>
              </controlPr>
            </control>
          </mc:Choice>
        </mc:AlternateContent>
        <mc:AlternateContent xmlns:mc="http://schemas.openxmlformats.org/markup-compatibility/2006">
          <mc:Choice Requires="x14">
            <control shapeId="22653" r:id="rId128" name="Group Box 125">
              <controlPr defaultSize="0" autoFill="0" autoPict="0">
                <anchor moveWithCells="1" sizeWithCells="1">
                  <from>
                    <xdr:col>1</xdr:col>
                    <xdr:colOff>0</xdr:colOff>
                    <xdr:row>121</xdr:row>
                    <xdr:rowOff>0</xdr:rowOff>
                  </from>
                  <to>
                    <xdr:col>5</xdr:col>
                    <xdr:colOff>800100</xdr:colOff>
                    <xdr:row>122</xdr:row>
                    <xdr:rowOff>0</xdr:rowOff>
                  </to>
                </anchor>
              </controlPr>
            </control>
          </mc:Choice>
        </mc:AlternateContent>
        <mc:AlternateContent xmlns:mc="http://schemas.openxmlformats.org/markup-compatibility/2006">
          <mc:Choice Requires="x14">
            <control shapeId="22654" r:id="rId129" name="Option Button 126">
              <controlPr defaultSize="0" autoFill="0" autoLine="0" autoPict="0">
                <anchor moveWithCells="1" sizeWithCells="1">
                  <from>
                    <xdr:col>5</xdr:col>
                    <xdr:colOff>19050</xdr:colOff>
                    <xdr:row>121</xdr:row>
                    <xdr:rowOff>200025</xdr:rowOff>
                  </from>
                  <to>
                    <xdr:col>5</xdr:col>
                    <xdr:colOff>609600</xdr:colOff>
                    <xdr:row>121</xdr:row>
                    <xdr:rowOff>419100</xdr:rowOff>
                  </to>
                </anchor>
              </controlPr>
            </control>
          </mc:Choice>
        </mc:AlternateContent>
        <mc:AlternateContent xmlns:mc="http://schemas.openxmlformats.org/markup-compatibility/2006">
          <mc:Choice Requires="x14">
            <control shapeId="22655" r:id="rId130" name="Option Button 127">
              <controlPr defaultSize="0" autoFill="0" autoLine="0" autoPict="0">
                <anchor moveWithCells="1" sizeWithCells="1">
                  <from>
                    <xdr:col>1</xdr:col>
                    <xdr:colOff>504825</xdr:colOff>
                    <xdr:row>121</xdr:row>
                    <xdr:rowOff>200025</xdr:rowOff>
                  </from>
                  <to>
                    <xdr:col>1</xdr:col>
                    <xdr:colOff>904875</xdr:colOff>
                    <xdr:row>121</xdr:row>
                    <xdr:rowOff>419100</xdr:rowOff>
                  </to>
                </anchor>
              </controlPr>
            </control>
          </mc:Choice>
        </mc:AlternateContent>
        <mc:AlternateContent xmlns:mc="http://schemas.openxmlformats.org/markup-compatibility/2006">
          <mc:Choice Requires="x14">
            <control shapeId="22656" r:id="rId131" name="Option Button 128">
              <controlPr defaultSize="0" autoFill="0" autoLine="0" autoPict="0">
                <anchor moveWithCells="1" sizeWithCells="1">
                  <from>
                    <xdr:col>1</xdr:col>
                    <xdr:colOff>57150</xdr:colOff>
                    <xdr:row>121</xdr:row>
                    <xdr:rowOff>200025</xdr:rowOff>
                  </from>
                  <to>
                    <xdr:col>1</xdr:col>
                    <xdr:colOff>466725</xdr:colOff>
                    <xdr:row>121</xdr:row>
                    <xdr:rowOff>419100</xdr:rowOff>
                  </to>
                </anchor>
              </controlPr>
            </control>
          </mc:Choice>
        </mc:AlternateContent>
        <mc:AlternateContent xmlns:mc="http://schemas.openxmlformats.org/markup-compatibility/2006">
          <mc:Choice Requires="x14">
            <control shapeId="22657" r:id="rId132" name="Group Box 129">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2658" r:id="rId133" name="Option Button 130">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2659" r:id="rId134" name="Option Button 131">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2660" r:id="rId135" name="Option Button 132">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2661"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2662"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2663" r:id="rId138" name="Option Button 135">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2664"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2665" r:id="rId140" name="Group Box 137">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2666" r:id="rId141" name="Option Button 138">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2667" r:id="rId142" name="Option Button 139">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2668" r:id="rId143" name="Option Button 140">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2669" r:id="rId144" name="Group Box 141">
              <controlPr defaultSize="0" autoFill="0" autoPict="0">
                <anchor moveWithCells="1" sizeWithCells="1">
                  <from>
                    <xdr:col>1</xdr:col>
                    <xdr:colOff>0</xdr:colOff>
                    <xdr:row>135</xdr:row>
                    <xdr:rowOff>0</xdr:rowOff>
                  </from>
                  <to>
                    <xdr:col>5</xdr:col>
                    <xdr:colOff>800100</xdr:colOff>
                    <xdr:row>136</xdr:row>
                    <xdr:rowOff>0</xdr:rowOff>
                  </to>
                </anchor>
              </controlPr>
            </control>
          </mc:Choice>
        </mc:AlternateContent>
        <mc:AlternateContent xmlns:mc="http://schemas.openxmlformats.org/markup-compatibility/2006">
          <mc:Choice Requires="x14">
            <control shapeId="22670" r:id="rId145" name="Option Button 142">
              <controlPr defaultSize="0" autoFill="0" autoLine="0" autoPict="0">
                <anchor moveWithCells="1" sizeWithCells="1">
                  <from>
                    <xdr:col>5</xdr:col>
                    <xdr:colOff>19050</xdr:colOff>
                    <xdr:row>135</xdr:row>
                    <xdr:rowOff>200025</xdr:rowOff>
                  </from>
                  <to>
                    <xdr:col>5</xdr:col>
                    <xdr:colOff>609600</xdr:colOff>
                    <xdr:row>135</xdr:row>
                    <xdr:rowOff>419100</xdr:rowOff>
                  </to>
                </anchor>
              </controlPr>
            </control>
          </mc:Choice>
        </mc:AlternateContent>
        <mc:AlternateContent xmlns:mc="http://schemas.openxmlformats.org/markup-compatibility/2006">
          <mc:Choice Requires="x14">
            <control shapeId="22671" r:id="rId146" name="Option Button 143">
              <controlPr defaultSize="0" autoFill="0" autoLine="0" autoPict="0">
                <anchor moveWithCells="1" sizeWithCells="1">
                  <from>
                    <xdr:col>1</xdr:col>
                    <xdr:colOff>504825</xdr:colOff>
                    <xdr:row>135</xdr:row>
                    <xdr:rowOff>200025</xdr:rowOff>
                  </from>
                  <to>
                    <xdr:col>1</xdr:col>
                    <xdr:colOff>904875</xdr:colOff>
                    <xdr:row>135</xdr:row>
                    <xdr:rowOff>419100</xdr:rowOff>
                  </to>
                </anchor>
              </controlPr>
            </control>
          </mc:Choice>
        </mc:AlternateContent>
        <mc:AlternateContent xmlns:mc="http://schemas.openxmlformats.org/markup-compatibility/2006">
          <mc:Choice Requires="x14">
            <control shapeId="22672" r:id="rId147" name="Option Button 144">
              <controlPr defaultSize="0" autoFill="0" autoLine="0" autoPict="0">
                <anchor moveWithCells="1" sizeWithCells="1">
                  <from>
                    <xdr:col>1</xdr:col>
                    <xdr:colOff>57150</xdr:colOff>
                    <xdr:row>135</xdr:row>
                    <xdr:rowOff>200025</xdr:rowOff>
                  </from>
                  <to>
                    <xdr:col>1</xdr:col>
                    <xdr:colOff>466725</xdr:colOff>
                    <xdr:row>135</xdr:row>
                    <xdr:rowOff>419100</xdr:rowOff>
                  </to>
                </anchor>
              </controlPr>
            </control>
          </mc:Choice>
        </mc:AlternateContent>
        <mc:AlternateContent xmlns:mc="http://schemas.openxmlformats.org/markup-compatibility/2006">
          <mc:Choice Requires="x14">
            <control shapeId="22673" r:id="rId148" name="Group Box 145">
              <controlPr defaultSize="0" autoFill="0" autoPict="0">
                <anchor moveWithCells="1" sizeWithCells="1">
                  <from>
                    <xdr:col>1</xdr:col>
                    <xdr:colOff>0</xdr:colOff>
                    <xdr:row>136</xdr:row>
                    <xdr:rowOff>0</xdr:rowOff>
                  </from>
                  <to>
                    <xdr:col>5</xdr:col>
                    <xdr:colOff>800100</xdr:colOff>
                    <xdr:row>137</xdr:row>
                    <xdr:rowOff>0</xdr:rowOff>
                  </to>
                </anchor>
              </controlPr>
            </control>
          </mc:Choice>
        </mc:AlternateContent>
        <mc:AlternateContent xmlns:mc="http://schemas.openxmlformats.org/markup-compatibility/2006">
          <mc:Choice Requires="x14">
            <control shapeId="22674" r:id="rId149" name="Option Button 146">
              <controlPr defaultSize="0" autoFill="0" autoLine="0" autoPict="0">
                <anchor moveWithCells="1" sizeWithCells="1">
                  <from>
                    <xdr:col>5</xdr:col>
                    <xdr:colOff>19050</xdr:colOff>
                    <xdr:row>136</xdr:row>
                    <xdr:rowOff>200025</xdr:rowOff>
                  </from>
                  <to>
                    <xdr:col>5</xdr:col>
                    <xdr:colOff>609600</xdr:colOff>
                    <xdr:row>136</xdr:row>
                    <xdr:rowOff>419100</xdr:rowOff>
                  </to>
                </anchor>
              </controlPr>
            </control>
          </mc:Choice>
        </mc:AlternateContent>
        <mc:AlternateContent xmlns:mc="http://schemas.openxmlformats.org/markup-compatibility/2006">
          <mc:Choice Requires="x14">
            <control shapeId="22675" r:id="rId150" name="Option Button 147">
              <controlPr defaultSize="0" autoFill="0" autoLine="0" autoPict="0">
                <anchor moveWithCells="1" sizeWithCells="1">
                  <from>
                    <xdr:col>1</xdr:col>
                    <xdr:colOff>504825</xdr:colOff>
                    <xdr:row>136</xdr:row>
                    <xdr:rowOff>200025</xdr:rowOff>
                  </from>
                  <to>
                    <xdr:col>1</xdr:col>
                    <xdr:colOff>904875</xdr:colOff>
                    <xdr:row>136</xdr:row>
                    <xdr:rowOff>419100</xdr:rowOff>
                  </to>
                </anchor>
              </controlPr>
            </control>
          </mc:Choice>
        </mc:AlternateContent>
        <mc:AlternateContent xmlns:mc="http://schemas.openxmlformats.org/markup-compatibility/2006">
          <mc:Choice Requires="x14">
            <control shapeId="22676" r:id="rId151" name="Option Button 148">
              <controlPr defaultSize="0" autoFill="0" autoLine="0" autoPict="0">
                <anchor moveWithCells="1" sizeWithCells="1">
                  <from>
                    <xdr:col>1</xdr:col>
                    <xdr:colOff>57150</xdr:colOff>
                    <xdr:row>136</xdr:row>
                    <xdr:rowOff>200025</xdr:rowOff>
                  </from>
                  <to>
                    <xdr:col>1</xdr:col>
                    <xdr:colOff>466725</xdr:colOff>
                    <xdr:row>136</xdr:row>
                    <xdr:rowOff>419100</xdr:rowOff>
                  </to>
                </anchor>
              </controlPr>
            </control>
          </mc:Choice>
        </mc:AlternateContent>
        <mc:AlternateContent xmlns:mc="http://schemas.openxmlformats.org/markup-compatibility/2006">
          <mc:Choice Requires="x14">
            <control shapeId="22677" r:id="rId152" name="Group Box 149">
              <controlPr defaultSize="0" autoFill="0" autoPict="0">
                <anchor moveWithCells="1" sizeWithCells="1">
                  <from>
                    <xdr:col>1</xdr:col>
                    <xdr:colOff>0</xdr:colOff>
                    <xdr:row>137</xdr:row>
                    <xdr:rowOff>0</xdr:rowOff>
                  </from>
                  <to>
                    <xdr:col>5</xdr:col>
                    <xdr:colOff>800100</xdr:colOff>
                    <xdr:row>138</xdr:row>
                    <xdr:rowOff>0</xdr:rowOff>
                  </to>
                </anchor>
              </controlPr>
            </control>
          </mc:Choice>
        </mc:AlternateContent>
        <mc:AlternateContent xmlns:mc="http://schemas.openxmlformats.org/markup-compatibility/2006">
          <mc:Choice Requires="x14">
            <control shapeId="22678" r:id="rId153" name="Option Button 150">
              <controlPr defaultSize="0" autoFill="0" autoLine="0" autoPict="0">
                <anchor moveWithCells="1" sizeWithCells="1">
                  <from>
                    <xdr:col>5</xdr:col>
                    <xdr:colOff>19050</xdr:colOff>
                    <xdr:row>137</xdr:row>
                    <xdr:rowOff>200025</xdr:rowOff>
                  </from>
                  <to>
                    <xdr:col>5</xdr:col>
                    <xdr:colOff>609600</xdr:colOff>
                    <xdr:row>137</xdr:row>
                    <xdr:rowOff>419100</xdr:rowOff>
                  </to>
                </anchor>
              </controlPr>
            </control>
          </mc:Choice>
        </mc:AlternateContent>
        <mc:AlternateContent xmlns:mc="http://schemas.openxmlformats.org/markup-compatibility/2006">
          <mc:Choice Requires="x14">
            <control shapeId="22679" r:id="rId154" name="Option Button 151">
              <controlPr defaultSize="0" autoFill="0" autoLine="0" autoPict="0">
                <anchor moveWithCells="1" sizeWithCells="1">
                  <from>
                    <xdr:col>1</xdr:col>
                    <xdr:colOff>504825</xdr:colOff>
                    <xdr:row>137</xdr:row>
                    <xdr:rowOff>200025</xdr:rowOff>
                  </from>
                  <to>
                    <xdr:col>1</xdr:col>
                    <xdr:colOff>904875</xdr:colOff>
                    <xdr:row>137</xdr:row>
                    <xdr:rowOff>419100</xdr:rowOff>
                  </to>
                </anchor>
              </controlPr>
            </control>
          </mc:Choice>
        </mc:AlternateContent>
        <mc:AlternateContent xmlns:mc="http://schemas.openxmlformats.org/markup-compatibility/2006">
          <mc:Choice Requires="x14">
            <control shapeId="22680" r:id="rId155" name="Option Button 152">
              <controlPr defaultSize="0" autoFill="0" autoLine="0" autoPict="0">
                <anchor moveWithCells="1" sizeWithCells="1">
                  <from>
                    <xdr:col>1</xdr:col>
                    <xdr:colOff>57150</xdr:colOff>
                    <xdr:row>137</xdr:row>
                    <xdr:rowOff>200025</xdr:rowOff>
                  </from>
                  <to>
                    <xdr:col>1</xdr:col>
                    <xdr:colOff>466725</xdr:colOff>
                    <xdr:row>137</xdr:row>
                    <xdr:rowOff>419100</xdr:rowOff>
                  </to>
                </anchor>
              </controlPr>
            </control>
          </mc:Choice>
        </mc:AlternateContent>
        <mc:AlternateContent xmlns:mc="http://schemas.openxmlformats.org/markup-compatibility/2006">
          <mc:Choice Requires="x14">
            <control shapeId="22681" r:id="rId156" name="Group Box 153">
              <controlPr defaultSize="0" autoFill="0" autoPict="0">
                <anchor moveWithCells="1" sizeWithCells="1">
                  <from>
                    <xdr:col>1</xdr:col>
                    <xdr:colOff>0</xdr:colOff>
                    <xdr:row>138</xdr:row>
                    <xdr:rowOff>0</xdr:rowOff>
                  </from>
                  <to>
                    <xdr:col>5</xdr:col>
                    <xdr:colOff>800100</xdr:colOff>
                    <xdr:row>139</xdr:row>
                    <xdr:rowOff>0</xdr:rowOff>
                  </to>
                </anchor>
              </controlPr>
            </control>
          </mc:Choice>
        </mc:AlternateContent>
        <mc:AlternateContent xmlns:mc="http://schemas.openxmlformats.org/markup-compatibility/2006">
          <mc:Choice Requires="x14">
            <control shapeId="22682" r:id="rId157" name="Option Button 154">
              <controlPr defaultSize="0" autoFill="0" autoLine="0" autoPict="0">
                <anchor moveWithCells="1" sizeWithCells="1">
                  <from>
                    <xdr:col>5</xdr:col>
                    <xdr:colOff>19050</xdr:colOff>
                    <xdr:row>138</xdr:row>
                    <xdr:rowOff>200025</xdr:rowOff>
                  </from>
                  <to>
                    <xdr:col>5</xdr:col>
                    <xdr:colOff>609600</xdr:colOff>
                    <xdr:row>138</xdr:row>
                    <xdr:rowOff>419100</xdr:rowOff>
                  </to>
                </anchor>
              </controlPr>
            </control>
          </mc:Choice>
        </mc:AlternateContent>
        <mc:AlternateContent xmlns:mc="http://schemas.openxmlformats.org/markup-compatibility/2006">
          <mc:Choice Requires="x14">
            <control shapeId="22683" r:id="rId158" name="Option Button 155">
              <controlPr defaultSize="0" autoFill="0" autoLine="0" autoPict="0">
                <anchor moveWithCells="1" sizeWithCells="1">
                  <from>
                    <xdr:col>1</xdr:col>
                    <xdr:colOff>504825</xdr:colOff>
                    <xdr:row>138</xdr:row>
                    <xdr:rowOff>200025</xdr:rowOff>
                  </from>
                  <to>
                    <xdr:col>1</xdr:col>
                    <xdr:colOff>904875</xdr:colOff>
                    <xdr:row>138</xdr:row>
                    <xdr:rowOff>419100</xdr:rowOff>
                  </to>
                </anchor>
              </controlPr>
            </control>
          </mc:Choice>
        </mc:AlternateContent>
        <mc:AlternateContent xmlns:mc="http://schemas.openxmlformats.org/markup-compatibility/2006">
          <mc:Choice Requires="x14">
            <control shapeId="22684" r:id="rId159" name="Option Button 156">
              <controlPr defaultSize="0" autoFill="0" autoLine="0" autoPict="0">
                <anchor moveWithCells="1" sizeWithCells="1">
                  <from>
                    <xdr:col>1</xdr:col>
                    <xdr:colOff>57150</xdr:colOff>
                    <xdr:row>138</xdr:row>
                    <xdr:rowOff>200025</xdr:rowOff>
                  </from>
                  <to>
                    <xdr:col>1</xdr:col>
                    <xdr:colOff>466725</xdr:colOff>
                    <xdr:row>138</xdr:row>
                    <xdr:rowOff>419100</xdr:rowOff>
                  </to>
                </anchor>
              </controlPr>
            </control>
          </mc:Choice>
        </mc:AlternateContent>
        <mc:AlternateContent xmlns:mc="http://schemas.openxmlformats.org/markup-compatibility/2006">
          <mc:Choice Requires="x14">
            <control shapeId="22685" r:id="rId160" name="Group Box 157">
              <controlPr defaultSize="0" autoFill="0" autoPict="0">
                <anchor moveWithCells="1" sizeWithCells="1">
                  <from>
                    <xdr:col>1</xdr:col>
                    <xdr:colOff>0</xdr:colOff>
                    <xdr:row>139</xdr:row>
                    <xdr:rowOff>0</xdr:rowOff>
                  </from>
                  <to>
                    <xdr:col>5</xdr:col>
                    <xdr:colOff>800100</xdr:colOff>
                    <xdr:row>140</xdr:row>
                    <xdr:rowOff>0</xdr:rowOff>
                  </to>
                </anchor>
              </controlPr>
            </control>
          </mc:Choice>
        </mc:AlternateContent>
        <mc:AlternateContent xmlns:mc="http://schemas.openxmlformats.org/markup-compatibility/2006">
          <mc:Choice Requires="x14">
            <control shapeId="22686" r:id="rId161" name="Option Button 158">
              <controlPr defaultSize="0" autoFill="0" autoLine="0" autoPict="0">
                <anchor moveWithCells="1" sizeWithCells="1">
                  <from>
                    <xdr:col>5</xdr:col>
                    <xdr:colOff>19050</xdr:colOff>
                    <xdr:row>139</xdr:row>
                    <xdr:rowOff>200025</xdr:rowOff>
                  </from>
                  <to>
                    <xdr:col>5</xdr:col>
                    <xdr:colOff>609600</xdr:colOff>
                    <xdr:row>139</xdr:row>
                    <xdr:rowOff>419100</xdr:rowOff>
                  </to>
                </anchor>
              </controlPr>
            </control>
          </mc:Choice>
        </mc:AlternateContent>
        <mc:AlternateContent xmlns:mc="http://schemas.openxmlformats.org/markup-compatibility/2006">
          <mc:Choice Requires="x14">
            <control shapeId="22687" r:id="rId162" name="Option Button 159">
              <controlPr defaultSize="0" autoFill="0" autoLine="0" autoPict="0">
                <anchor moveWithCells="1" sizeWithCells="1">
                  <from>
                    <xdr:col>1</xdr:col>
                    <xdr:colOff>504825</xdr:colOff>
                    <xdr:row>139</xdr:row>
                    <xdr:rowOff>200025</xdr:rowOff>
                  </from>
                  <to>
                    <xdr:col>1</xdr:col>
                    <xdr:colOff>904875</xdr:colOff>
                    <xdr:row>139</xdr:row>
                    <xdr:rowOff>419100</xdr:rowOff>
                  </to>
                </anchor>
              </controlPr>
            </control>
          </mc:Choice>
        </mc:AlternateContent>
        <mc:AlternateContent xmlns:mc="http://schemas.openxmlformats.org/markup-compatibility/2006">
          <mc:Choice Requires="x14">
            <control shapeId="22688" r:id="rId163" name="Option Button 160">
              <controlPr defaultSize="0" autoFill="0" autoLine="0" autoPict="0">
                <anchor moveWithCells="1" sizeWithCells="1">
                  <from>
                    <xdr:col>1</xdr:col>
                    <xdr:colOff>57150</xdr:colOff>
                    <xdr:row>139</xdr:row>
                    <xdr:rowOff>200025</xdr:rowOff>
                  </from>
                  <to>
                    <xdr:col>1</xdr:col>
                    <xdr:colOff>466725</xdr:colOff>
                    <xdr:row>139</xdr:row>
                    <xdr:rowOff>419100</xdr:rowOff>
                  </to>
                </anchor>
              </controlPr>
            </control>
          </mc:Choice>
        </mc:AlternateContent>
        <mc:AlternateContent xmlns:mc="http://schemas.openxmlformats.org/markup-compatibility/2006">
          <mc:Choice Requires="x14">
            <control shapeId="22689" r:id="rId164" name="Group Box 161">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2690" r:id="rId165" name="Option Button 162">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2691" r:id="rId166" name="Option Button 163">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2692" r:id="rId167" name="Option Button 164">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2693" r:id="rId168" name="Group Box 165">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2694" r:id="rId169" name="Option Button 166">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2695" r:id="rId170" name="Option Button 167">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2696" r:id="rId171" name="Option Button 168">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2697" r:id="rId172" name="Group Box 169">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2698" r:id="rId173" name="Option Button 170">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2699" r:id="rId174" name="Option Button 171">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2700" r:id="rId175" name="Option Button 172">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2701" r:id="rId176" name="Group Box 173">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2702" r:id="rId177" name="Option Button 174">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2703" r:id="rId178" name="Option Button 175">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2704" r:id="rId179" name="Option Button 176">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2705" r:id="rId180" name="Group Box 177">
              <controlPr defaultSize="0" autoFill="0" autoPict="0">
                <anchor moveWithCells="1" sizeWithCells="1">
                  <from>
                    <xdr:col>1</xdr:col>
                    <xdr:colOff>0</xdr:colOff>
                    <xdr:row>154</xdr:row>
                    <xdr:rowOff>0</xdr:rowOff>
                  </from>
                  <to>
                    <xdr:col>5</xdr:col>
                    <xdr:colOff>800100</xdr:colOff>
                    <xdr:row>155</xdr:row>
                    <xdr:rowOff>0</xdr:rowOff>
                  </to>
                </anchor>
              </controlPr>
            </control>
          </mc:Choice>
        </mc:AlternateContent>
        <mc:AlternateContent xmlns:mc="http://schemas.openxmlformats.org/markup-compatibility/2006">
          <mc:Choice Requires="x14">
            <control shapeId="22706" r:id="rId181" name="Option Button 178">
              <controlPr defaultSize="0" autoFill="0" autoLine="0" autoPict="0">
                <anchor moveWithCells="1" sizeWithCells="1">
                  <from>
                    <xdr:col>5</xdr:col>
                    <xdr:colOff>19050</xdr:colOff>
                    <xdr:row>154</xdr:row>
                    <xdr:rowOff>200025</xdr:rowOff>
                  </from>
                  <to>
                    <xdr:col>5</xdr:col>
                    <xdr:colOff>609600</xdr:colOff>
                    <xdr:row>154</xdr:row>
                    <xdr:rowOff>419100</xdr:rowOff>
                  </to>
                </anchor>
              </controlPr>
            </control>
          </mc:Choice>
        </mc:AlternateContent>
        <mc:AlternateContent xmlns:mc="http://schemas.openxmlformats.org/markup-compatibility/2006">
          <mc:Choice Requires="x14">
            <control shapeId="22707" r:id="rId182" name="Option Button 179">
              <controlPr defaultSize="0" autoFill="0" autoLine="0" autoPict="0">
                <anchor moveWithCells="1" sizeWithCells="1">
                  <from>
                    <xdr:col>1</xdr:col>
                    <xdr:colOff>504825</xdr:colOff>
                    <xdr:row>154</xdr:row>
                    <xdr:rowOff>200025</xdr:rowOff>
                  </from>
                  <to>
                    <xdr:col>1</xdr:col>
                    <xdr:colOff>904875</xdr:colOff>
                    <xdr:row>154</xdr:row>
                    <xdr:rowOff>419100</xdr:rowOff>
                  </to>
                </anchor>
              </controlPr>
            </control>
          </mc:Choice>
        </mc:AlternateContent>
        <mc:AlternateContent xmlns:mc="http://schemas.openxmlformats.org/markup-compatibility/2006">
          <mc:Choice Requires="x14">
            <control shapeId="22708" r:id="rId183" name="Option Button 180">
              <controlPr defaultSize="0" autoFill="0" autoLine="0" autoPict="0">
                <anchor moveWithCells="1" sizeWithCells="1">
                  <from>
                    <xdr:col>1</xdr:col>
                    <xdr:colOff>57150</xdr:colOff>
                    <xdr:row>154</xdr:row>
                    <xdr:rowOff>200025</xdr:rowOff>
                  </from>
                  <to>
                    <xdr:col>1</xdr:col>
                    <xdr:colOff>466725</xdr:colOff>
                    <xdr:row>154</xdr:row>
                    <xdr:rowOff>419100</xdr:rowOff>
                  </to>
                </anchor>
              </controlPr>
            </control>
          </mc:Choice>
        </mc:AlternateContent>
        <mc:AlternateContent xmlns:mc="http://schemas.openxmlformats.org/markup-compatibility/2006">
          <mc:Choice Requires="x14">
            <control shapeId="22709" r:id="rId184" name="Group Box 181">
              <controlPr defaultSize="0" autoFill="0" autoPict="0">
                <anchor moveWithCells="1" sizeWithCells="1">
                  <from>
                    <xdr:col>1</xdr:col>
                    <xdr:colOff>0</xdr:colOff>
                    <xdr:row>155</xdr:row>
                    <xdr:rowOff>0</xdr:rowOff>
                  </from>
                  <to>
                    <xdr:col>5</xdr:col>
                    <xdr:colOff>800100</xdr:colOff>
                    <xdr:row>156</xdr:row>
                    <xdr:rowOff>0</xdr:rowOff>
                  </to>
                </anchor>
              </controlPr>
            </control>
          </mc:Choice>
        </mc:AlternateContent>
        <mc:AlternateContent xmlns:mc="http://schemas.openxmlformats.org/markup-compatibility/2006">
          <mc:Choice Requires="x14">
            <control shapeId="22710" r:id="rId185" name="Option Button 182">
              <controlPr defaultSize="0" autoFill="0" autoLine="0" autoPict="0">
                <anchor moveWithCells="1" sizeWithCells="1">
                  <from>
                    <xdr:col>5</xdr:col>
                    <xdr:colOff>19050</xdr:colOff>
                    <xdr:row>155</xdr:row>
                    <xdr:rowOff>200025</xdr:rowOff>
                  </from>
                  <to>
                    <xdr:col>5</xdr:col>
                    <xdr:colOff>609600</xdr:colOff>
                    <xdr:row>155</xdr:row>
                    <xdr:rowOff>419100</xdr:rowOff>
                  </to>
                </anchor>
              </controlPr>
            </control>
          </mc:Choice>
        </mc:AlternateContent>
        <mc:AlternateContent xmlns:mc="http://schemas.openxmlformats.org/markup-compatibility/2006">
          <mc:Choice Requires="x14">
            <control shapeId="22711" r:id="rId186" name="Option Button 183">
              <controlPr defaultSize="0" autoFill="0" autoLine="0" autoPict="0">
                <anchor moveWithCells="1" sizeWithCells="1">
                  <from>
                    <xdr:col>1</xdr:col>
                    <xdr:colOff>504825</xdr:colOff>
                    <xdr:row>155</xdr:row>
                    <xdr:rowOff>200025</xdr:rowOff>
                  </from>
                  <to>
                    <xdr:col>1</xdr:col>
                    <xdr:colOff>904875</xdr:colOff>
                    <xdr:row>155</xdr:row>
                    <xdr:rowOff>419100</xdr:rowOff>
                  </to>
                </anchor>
              </controlPr>
            </control>
          </mc:Choice>
        </mc:AlternateContent>
        <mc:AlternateContent xmlns:mc="http://schemas.openxmlformats.org/markup-compatibility/2006">
          <mc:Choice Requires="x14">
            <control shapeId="22712" r:id="rId187" name="Option Button 184">
              <controlPr defaultSize="0" autoFill="0" autoLine="0" autoPict="0">
                <anchor moveWithCells="1" sizeWithCells="1">
                  <from>
                    <xdr:col>1</xdr:col>
                    <xdr:colOff>57150</xdr:colOff>
                    <xdr:row>155</xdr:row>
                    <xdr:rowOff>200025</xdr:rowOff>
                  </from>
                  <to>
                    <xdr:col>1</xdr:col>
                    <xdr:colOff>466725</xdr:colOff>
                    <xdr:row>155</xdr:row>
                    <xdr:rowOff>419100</xdr:rowOff>
                  </to>
                </anchor>
              </controlPr>
            </control>
          </mc:Choice>
        </mc:AlternateContent>
        <mc:AlternateContent xmlns:mc="http://schemas.openxmlformats.org/markup-compatibility/2006">
          <mc:Choice Requires="x14">
            <control shapeId="22713" r:id="rId188" name="Group Box 185">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2714" r:id="rId189" name="Option Button 186">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2715" r:id="rId190" name="Option Button 187">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2716" r:id="rId191" name="Option Button 188">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2717" r:id="rId192" name="Group Box 189">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2718" r:id="rId193" name="Option Button 190">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2719" r:id="rId194" name="Option Button 191">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2720" r:id="rId195" name="Option Button 192">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I58"/>
  <sheetViews>
    <sheetView zoomScaleNormal="100" zoomScaleSheetLayoutView="100" workbookViewId="0"/>
  </sheetViews>
  <sheetFormatPr defaultColWidth="3.125" defaultRowHeight="13.5" x14ac:dyDescent="0.15"/>
  <cols>
    <col min="1" max="34" width="3.125" style="117" customWidth="1"/>
    <col min="35" max="35" width="80.625" style="117" customWidth="1"/>
    <col min="36" max="36" width="3.125" style="122" customWidth="1"/>
    <col min="37" max="37" width="11.5" style="122" customWidth="1"/>
    <col min="38" max="38" width="3.125" style="122" customWidth="1"/>
    <col min="39" max="45" width="3.125" style="127" customWidth="1"/>
    <col min="46" max="52" width="3.125" style="123" customWidth="1"/>
    <col min="53" max="61" width="3.125" style="132"/>
    <col min="62" max="16384" width="3.125" style="117"/>
  </cols>
  <sheetData>
    <row r="1" spans="1:42" x14ac:dyDescent="0.15">
      <c r="A1" s="156" t="str">
        <f>"〔事業者が特に力を入れている取り組み：" &amp;  評価結果報告書!B23 &amp; "〕"</f>
        <v>〔事業者が特に力を入れている取り組み：訪問介護〕</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16"/>
      <c r="AE1" s="116"/>
      <c r="AF1" s="116"/>
      <c r="AG1" s="140" t="s">
        <v>140</v>
      </c>
    </row>
    <row r="2" spans="1:42" x14ac:dyDescent="0.15">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8" t="str">
        <f>"《事業所名： " &amp; 評価結果報告書!B24 &amp; "》"</f>
        <v>《事業所名： 》</v>
      </c>
    </row>
    <row r="3" spans="1:42" ht="19.5" customHeight="1" thickBot="1" x14ac:dyDescent="0.2">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row>
    <row r="4" spans="1:42" ht="20.25" customHeight="1" thickBot="1" x14ac:dyDescent="0.2">
      <c r="A4" s="116"/>
      <c r="B4" s="345" t="s">
        <v>97</v>
      </c>
      <c r="C4" s="346"/>
      <c r="D4" s="346"/>
      <c r="E4" s="346"/>
      <c r="F4" s="346"/>
      <c r="G4" s="346"/>
      <c r="H4" s="346"/>
      <c r="I4" s="346"/>
      <c r="J4" s="346"/>
      <c r="K4" s="346"/>
      <c r="L4" s="346"/>
      <c r="M4" s="346"/>
      <c r="N4" s="346"/>
      <c r="O4" s="346"/>
      <c r="P4" s="347" t="str">
        <f>IF(AND($F$5="",AND($F$6="",$F$7="")),"",IF(AND($F$5="",OR($F$6&lt;&gt;"",$F$7&lt;&gt;"")),"評価項目を選択してください",IF(AND($F$6="",$F$7=""),"タイトル①、本文①を入力してください",IF(AND($F$6&lt;&gt;"",$F$7=""),"内容①を入力してください",IF(AND($F$7&lt;&gt;"",$F$6=""),"タイトル①を入力してください","")))))</f>
        <v/>
      </c>
      <c r="Q4" s="347"/>
      <c r="R4" s="347"/>
      <c r="S4" s="347"/>
      <c r="T4" s="347"/>
      <c r="U4" s="347"/>
      <c r="V4" s="347"/>
      <c r="W4" s="347"/>
      <c r="X4" s="347"/>
      <c r="Y4" s="347"/>
      <c r="Z4" s="347"/>
      <c r="AA4" s="347"/>
      <c r="AB4" s="347"/>
      <c r="AC4" s="347"/>
      <c r="AD4" s="347"/>
      <c r="AE4" s="347"/>
      <c r="AF4" s="347"/>
      <c r="AG4" s="348"/>
      <c r="AK4" s="122" t="s">
        <v>85</v>
      </c>
      <c r="AL4" s="122">
        <v>1</v>
      </c>
    </row>
    <row r="5" spans="1:42" ht="60" customHeight="1" thickTop="1" x14ac:dyDescent="0.15">
      <c r="A5" s="116"/>
      <c r="B5" s="119" t="s">
        <v>86</v>
      </c>
      <c r="C5" s="120"/>
      <c r="D5" s="120"/>
      <c r="E5" s="121"/>
      <c r="F5" s="339" t="str">
        <f>IF($AJ$5&lt;=1,"",VLOOKUP($AJ5,$AN$25:$AV$58,5,FALSE))</f>
        <v/>
      </c>
      <c r="G5" s="340"/>
      <c r="H5" s="340"/>
      <c r="I5" s="340"/>
      <c r="J5" s="340"/>
      <c r="K5" s="341"/>
      <c r="L5" s="342" t="str">
        <f>IF($AJ$5&lt;=1,"",VLOOKUP($AJ5,$AN$25:$AV$58,6,FALSE))</f>
        <v/>
      </c>
      <c r="M5" s="343"/>
      <c r="N5" s="343"/>
      <c r="O5" s="343"/>
      <c r="P5" s="343"/>
      <c r="Q5" s="343"/>
      <c r="R5" s="343"/>
      <c r="S5" s="343"/>
      <c r="T5" s="343"/>
      <c r="U5" s="343"/>
      <c r="V5" s="343"/>
      <c r="W5" s="343"/>
      <c r="X5" s="343"/>
      <c r="Y5" s="343"/>
      <c r="Z5" s="343"/>
      <c r="AA5" s="343"/>
      <c r="AB5" s="343"/>
      <c r="AC5" s="343"/>
      <c r="AD5" s="343"/>
      <c r="AE5" s="343"/>
      <c r="AF5" s="343"/>
      <c r="AG5" s="344"/>
      <c r="AJ5" s="124">
        <v>0</v>
      </c>
      <c r="AK5" s="122" t="s">
        <v>93</v>
      </c>
      <c r="AL5" s="122">
        <v>1</v>
      </c>
      <c r="AN5" s="127" t="str">
        <f>IF($AJ$5&lt;=1,"",VLOOKUP($AJ5,$AN$25:$AV$58,7,FALSE))</f>
        <v/>
      </c>
      <c r="AO5" s="127" t="str">
        <f>IF($AJ$5&lt;=1,"",VLOOKUP($AJ5,$AN$25:$AV$58,8,FALSE))</f>
        <v/>
      </c>
      <c r="AP5" s="127" t="str">
        <f>IF($AJ$5&lt;=1,"",VLOOKUP($AJ5,$AN$25:$AV$58,9,FALSE))</f>
        <v/>
      </c>
    </row>
    <row r="6" spans="1:42" ht="25.5" customHeight="1" x14ac:dyDescent="0.15">
      <c r="A6" s="116"/>
      <c r="B6" s="349" t="s">
        <v>87</v>
      </c>
      <c r="C6" s="350"/>
      <c r="D6" s="351"/>
      <c r="E6" s="352"/>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4"/>
      <c r="AH6" s="2" t="str">
        <f>IF(LEN(F6)=0,"",IF(40-LEN(F6)&gt;0,"残り" &amp; 40-LEN(F6) &amp; "文字",IF(40-LEN(F6)=0,"","文字数がオーバーしています")))</f>
        <v/>
      </c>
      <c r="AK6" s="122" t="s">
        <v>94</v>
      </c>
      <c r="AL6" s="122">
        <v>1</v>
      </c>
    </row>
    <row r="7" spans="1:42" ht="139.5" customHeight="1" thickBot="1" x14ac:dyDescent="0.2">
      <c r="A7" s="116"/>
      <c r="B7" s="333" t="s">
        <v>88</v>
      </c>
      <c r="C7" s="334"/>
      <c r="D7" s="334"/>
      <c r="E7" s="335"/>
      <c r="F7" s="336"/>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8"/>
      <c r="AH7" s="2" t="str">
        <f>IF(LEN(F7)=0,"",IF(256-LEN(F7)&gt;0,"残り" &amp; 256-LEN(F7) &amp; "文字",IF(256-LEN(F7)=0,"","文字数がオーバーしています")))</f>
        <v/>
      </c>
      <c r="AJ7" s="126" t="str">
        <f>IF(AND($AJ$5&lt;=1,$F$6&lt;&gt;"",$F$7&lt;&gt;""),"NG",IF(AND($F$5&lt;&gt;"",OR($F$6&lt;&gt;"",$F$7&lt;&gt;"")),"OK","NG"))</f>
        <v>NG</v>
      </c>
      <c r="AK7" s="122" t="s">
        <v>95</v>
      </c>
      <c r="AL7" s="122">
        <v>1</v>
      </c>
    </row>
    <row r="8" spans="1:42" ht="19.5" customHeight="1" thickBot="1" x14ac:dyDescent="0.2">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K8" s="122" t="s">
        <v>96</v>
      </c>
      <c r="AL8" s="122">
        <v>1</v>
      </c>
    </row>
    <row r="9" spans="1:42" ht="20.25" customHeight="1" thickBot="1" x14ac:dyDescent="0.2">
      <c r="A9" s="116"/>
      <c r="B9" s="345" t="s">
        <v>98</v>
      </c>
      <c r="C9" s="346"/>
      <c r="D9" s="346"/>
      <c r="E9" s="346"/>
      <c r="F9" s="346"/>
      <c r="G9" s="346"/>
      <c r="H9" s="346"/>
      <c r="I9" s="346"/>
      <c r="J9" s="346"/>
      <c r="K9" s="346"/>
      <c r="L9" s="346"/>
      <c r="M9" s="346"/>
      <c r="N9" s="346"/>
      <c r="O9" s="346"/>
      <c r="P9" s="347"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47"/>
      <c r="R9" s="347"/>
      <c r="S9" s="347"/>
      <c r="T9" s="347"/>
      <c r="U9" s="347"/>
      <c r="V9" s="347"/>
      <c r="W9" s="347"/>
      <c r="X9" s="347"/>
      <c r="Y9" s="347"/>
      <c r="Z9" s="347"/>
      <c r="AA9" s="347"/>
      <c r="AB9" s="347"/>
      <c r="AC9" s="347"/>
      <c r="AD9" s="347"/>
      <c r="AE9" s="347"/>
      <c r="AF9" s="347"/>
      <c r="AG9" s="348"/>
      <c r="AK9" s="122" t="s">
        <v>85</v>
      </c>
      <c r="AL9" s="122">
        <v>2</v>
      </c>
    </row>
    <row r="10" spans="1:42" ht="60" customHeight="1" thickTop="1" x14ac:dyDescent="0.15">
      <c r="A10" s="116"/>
      <c r="B10" s="119" t="s">
        <v>86</v>
      </c>
      <c r="C10" s="120"/>
      <c r="D10" s="120"/>
      <c r="E10" s="121"/>
      <c r="F10" s="339" t="str">
        <f>IF($AJ$10&lt;=1,"",VLOOKUP($AJ10,$AN$25:$AV$58,5,FALSE))</f>
        <v/>
      </c>
      <c r="G10" s="340"/>
      <c r="H10" s="340"/>
      <c r="I10" s="340"/>
      <c r="J10" s="340"/>
      <c r="K10" s="341"/>
      <c r="L10" s="342" t="str">
        <f>IF($AJ$10&lt;=1,"",VLOOKUP($AJ10,$AN$25:$AV$58,6,FALSE))</f>
        <v/>
      </c>
      <c r="M10" s="343"/>
      <c r="N10" s="343"/>
      <c r="O10" s="343"/>
      <c r="P10" s="343"/>
      <c r="Q10" s="343"/>
      <c r="R10" s="343"/>
      <c r="S10" s="343"/>
      <c r="T10" s="343"/>
      <c r="U10" s="343"/>
      <c r="V10" s="343"/>
      <c r="W10" s="343"/>
      <c r="X10" s="343"/>
      <c r="Y10" s="343"/>
      <c r="Z10" s="343"/>
      <c r="AA10" s="343"/>
      <c r="AB10" s="343"/>
      <c r="AC10" s="343"/>
      <c r="AD10" s="343"/>
      <c r="AE10" s="343"/>
      <c r="AF10" s="343"/>
      <c r="AG10" s="344"/>
      <c r="AJ10" s="124">
        <v>0</v>
      </c>
      <c r="AK10" s="122" t="s">
        <v>93</v>
      </c>
      <c r="AL10" s="122">
        <v>2</v>
      </c>
      <c r="AN10" s="127" t="str">
        <f>IF($AJ$10&lt;=1,"",VLOOKUP($AJ10,$AN$25:$AV$58,7,FALSE))</f>
        <v/>
      </c>
      <c r="AO10" s="127" t="str">
        <f>IF($AJ$10&lt;=1,"",VLOOKUP($AJ10,$AN$25:$AV$58,8,FALSE))</f>
        <v/>
      </c>
      <c r="AP10" s="127" t="str">
        <f>IF($AJ$10&lt;=1,"",VLOOKUP($AJ10,$AN$25:$AV$58,9,FALSE))</f>
        <v/>
      </c>
    </row>
    <row r="11" spans="1:42" ht="25.5" customHeight="1" x14ac:dyDescent="0.15">
      <c r="A11" s="116"/>
      <c r="B11" s="349" t="s">
        <v>89</v>
      </c>
      <c r="C11" s="350"/>
      <c r="D11" s="351"/>
      <c r="E11" s="352"/>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4"/>
      <c r="AH11" s="2" t="str">
        <f>IF(LEN(F11)=0,"",IF(40-LEN(F11)&gt;0,"残り" &amp; 40-LEN(F11) &amp; "文字",IF(40-LEN(F11)=0,"","文字数がオーバーしています")))</f>
        <v/>
      </c>
      <c r="AK11" s="122" t="s">
        <v>94</v>
      </c>
      <c r="AL11" s="122">
        <v>2</v>
      </c>
    </row>
    <row r="12" spans="1:42" ht="139.5" customHeight="1" thickBot="1" x14ac:dyDescent="0.2">
      <c r="A12" s="116"/>
      <c r="B12" s="333" t="s">
        <v>90</v>
      </c>
      <c r="C12" s="334"/>
      <c r="D12" s="334"/>
      <c r="E12" s="335"/>
      <c r="F12" s="336"/>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8"/>
      <c r="AH12" s="2" t="str">
        <f>IF(LEN(F12)=0,"",IF(256-LEN(F12)&gt;0,"残り" &amp; 256-LEN(F12) &amp; "文字",IF(256-LEN(F12)=0,"","文字数がオーバーしています")))</f>
        <v/>
      </c>
      <c r="AJ12" s="126" t="str">
        <f>IF(AND($AJ$10&lt;=1,$F$11&lt;&gt;"",$F$12&lt;&gt;""),"NG",IF(AND($F$10&lt;&gt;"",OR($F$11&lt;&gt;"",$F$12&lt;&gt;"")),"OK","NG"))</f>
        <v>NG</v>
      </c>
      <c r="AK12" s="122" t="s">
        <v>95</v>
      </c>
      <c r="AL12" s="122">
        <v>2</v>
      </c>
    </row>
    <row r="13" spans="1:42" ht="19.5" customHeight="1" thickBot="1" x14ac:dyDescent="0.2">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K13" s="122" t="s">
        <v>96</v>
      </c>
      <c r="AL13" s="122">
        <v>2</v>
      </c>
    </row>
    <row r="14" spans="1:42" ht="20.25" customHeight="1" thickBot="1" x14ac:dyDescent="0.2">
      <c r="A14" s="116"/>
      <c r="B14" s="345" t="s">
        <v>99</v>
      </c>
      <c r="C14" s="346"/>
      <c r="D14" s="346"/>
      <c r="E14" s="346"/>
      <c r="F14" s="346"/>
      <c r="G14" s="346"/>
      <c r="H14" s="346"/>
      <c r="I14" s="346"/>
      <c r="J14" s="346"/>
      <c r="K14" s="346"/>
      <c r="L14" s="346"/>
      <c r="M14" s="346"/>
      <c r="N14" s="346"/>
      <c r="O14" s="346"/>
      <c r="P14" s="347"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47"/>
      <c r="R14" s="347"/>
      <c r="S14" s="347"/>
      <c r="T14" s="347"/>
      <c r="U14" s="347"/>
      <c r="V14" s="347"/>
      <c r="W14" s="347"/>
      <c r="X14" s="347"/>
      <c r="Y14" s="347"/>
      <c r="Z14" s="347"/>
      <c r="AA14" s="347"/>
      <c r="AB14" s="347"/>
      <c r="AC14" s="347"/>
      <c r="AD14" s="347"/>
      <c r="AE14" s="347"/>
      <c r="AF14" s="347"/>
      <c r="AG14" s="348"/>
      <c r="AK14" s="122" t="s">
        <v>85</v>
      </c>
      <c r="AL14" s="122">
        <v>3</v>
      </c>
    </row>
    <row r="15" spans="1:42" ht="60" customHeight="1" thickTop="1" x14ac:dyDescent="0.15">
      <c r="A15" s="116"/>
      <c r="B15" s="119" t="s">
        <v>86</v>
      </c>
      <c r="C15" s="120"/>
      <c r="D15" s="120"/>
      <c r="E15" s="121"/>
      <c r="F15" s="339" t="str">
        <f>IF($AJ$15&lt;=1,"",VLOOKUP($AJ15,$AN$25:$AV$58,5,FALSE))</f>
        <v/>
      </c>
      <c r="G15" s="340"/>
      <c r="H15" s="340"/>
      <c r="I15" s="340"/>
      <c r="J15" s="340"/>
      <c r="K15" s="341"/>
      <c r="L15" s="342" t="str">
        <f>IF($AJ$15&lt;=1,"",VLOOKUP($AJ15,$AN$25:$AV$58,6,FALSE))</f>
        <v/>
      </c>
      <c r="M15" s="343"/>
      <c r="N15" s="343"/>
      <c r="O15" s="343"/>
      <c r="P15" s="343"/>
      <c r="Q15" s="343"/>
      <c r="R15" s="343"/>
      <c r="S15" s="343"/>
      <c r="T15" s="343"/>
      <c r="U15" s="343"/>
      <c r="V15" s="343"/>
      <c r="W15" s="343"/>
      <c r="X15" s="343"/>
      <c r="Y15" s="343"/>
      <c r="Z15" s="343"/>
      <c r="AA15" s="343"/>
      <c r="AB15" s="343"/>
      <c r="AC15" s="343"/>
      <c r="AD15" s="343"/>
      <c r="AE15" s="343"/>
      <c r="AF15" s="343"/>
      <c r="AG15" s="344"/>
      <c r="AJ15" s="124">
        <v>0</v>
      </c>
      <c r="AK15" s="122" t="s">
        <v>93</v>
      </c>
      <c r="AL15" s="122">
        <v>3</v>
      </c>
      <c r="AN15" s="127" t="str">
        <f>IF($AJ$15&lt;=1,"",VLOOKUP($AJ15,$AN$25:$AV$58,7,FALSE))</f>
        <v/>
      </c>
      <c r="AO15" s="127" t="str">
        <f>IF($AJ$15&lt;=1,"",VLOOKUP($AJ15,$AN$25:$AV$58,8,FALSE))</f>
        <v/>
      </c>
      <c r="AP15" s="127" t="str">
        <f>IF($AJ$15&lt;=1,"",VLOOKUP($AJ15,$AN$25:$AV$58,9,FALSE))</f>
        <v/>
      </c>
    </row>
    <row r="16" spans="1:42" ht="25.5" customHeight="1" x14ac:dyDescent="0.15">
      <c r="A16" s="116"/>
      <c r="B16" s="349" t="s">
        <v>91</v>
      </c>
      <c r="C16" s="350"/>
      <c r="D16" s="351"/>
      <c r="E16" s="352"/>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4"/>
      <c r="AH16" s="2" t="str">
        <f>IF(LEN(F16)=0,"",IF(40-LEN(F16)&gt;0,"残り" &amp; 40-LEN(F16) &amp; "文字",IF(40-LEN(F16)=0,"","文字数がオーバーしています")))</f>
        <v/>
      </c>
      <c r="AK16" s="122" t="s">
        <v>94</v>
      </c>
      <c r="AL16" s="122">
        <v>3</v>
      </c>
    </row>
    <row r="17" spans="1:48" ht="139.5" customHeight="1" thickBot="1" x14ac:dyDescent="0.2">
      <c r="A17" s="116"/>
      <c r="B17" s="333" t="s">
        <v>92</v>
      </c>
      <c r="C17" s="334"/>
      <c r="D17" s="334"/>
      <c r="E17" s="335"/>
      <c r="F17" s="336"/>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8"/>
      <c r="AH17" s="2" t="str">
        <f>IF(LEN(F17)=0,"",IF(256-LEN(F17)&gt;0,"残り" &amp; 256-LEN(F17) &amp; "文字",IF(256-LEN(F17)=0,"","文字数がオーバーしています")))</f>
        <v/>
      </c>
      <c r="AJ17" s="126" t="str">
        <f>IF(AND($AJ$15&lt;=1,$F$16&lt;&gt;"",$F$17&lt;&gt;""),"NG",IF(AND($F$15&lt;&gt;"",OR($F$16&lt;&gt;"",$F$17&lt;&gt;"")),"OK","NG"))</f>
        <v>NG</v>
      </c>
      <c r="AK17" s="122" t="s">
        <v>95</v>
      </c>
      <c r="AL17" s="122">
        <v>3</v>
      </c>
    </row>
    <row r="18" spans="1:48" ht="19.5" customHeight="1" x14ac:dyDescent="0.15">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row>
    <row r="19" spans="1:48" x14ac:dyDescent="0.15">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row>
    <row r="20" spans="1:48" x14ac:dyDescent="0.15">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row>
    <row r="21" spans="1:48" x14ac:dyDescent="0.15">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row>
    <row r="22" spans="1:48" x14ac:dyDescent="0.15">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row>
    <row r="23" spans="1:48" x14ac:dyDescent="0.15">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row>
    <row r="25" spans="1:48" x14ac:dyDescent="0.15">
      <c r="AN25" s="127">
        <v>1</v>
      </c>
    </row>
    <row r="26" spans="1:48" x14ac:dyDescent="0.15">
      <c r="AN26" s="127">
        <v>2</v>
      </c>
      <c r="AO26" s="127">
        <v>1</v>
      </c>
      <c r="AP26" s="127">
        <v>1</v>
      </c>
      <c r="AQ26" s="127">
        <v>1</v>
      </c>
      <c r="AR26" s="164" t="s">
        <v>353</v>
      </c>
      <c r="AS26" s="164" t="s">
        <v>158</v>
      </c>
      <c r="AT26" s="165" t="s">
        <v>354</v>
      </c>
      <c r="AU26" s="165" t="s">
        <v>355</v>
      </c>
      <c r="AV26" s="165" t="s">
        <v>356</v>
      </c>
    </row>
    <row r="27" spans="1:48" x14ac:dyDescent="0.15">
      <c r="AN27" s="127">
        <v>3</v>
      </c>
      <c r="AO27" s="127">
        <v>1</v>
      </c>
      <c r="AP27" s="127">
        <v>1</v>
      </c>
      <c r="AQ27" s="127">
        <v>2</v>
      </c>
      <c r="AR27" s="164" t="s">
        <v>357</v>
      </c>
      <c r="AS27" s="164" t="s">
        <v>162</v>
      </c>
      <c r="AT27" s="165" t="s">
        <v>354</v>
      </c>
      <c r="AU27" s="165" t="s">
        <v>355</v>
      </c>
      <c r="AV27" s="165" t="s">
        <v>358</v>
      </c>
    </row>
    <row r="28" spans="1:48" x14ac:dyDescent="0.15">
      <c r="AN28" s="127">
        <v>4</v>
      </c>
      <c r="AO28" s="127">
        <v>1</v>
      </c>
      <c r="AP28" s="127">
        <v>1</v>
      </c>
      <c r="AQ28" s="127">
        <v>3</v>
      </c>
      <c r="AR28" s="164" t="s">
        <v>359</v>
      </c>
      <c r="AS28" s="164" t="s">
        <v>166</v>
      </c>
      <c r="AT28" s="165" t="s">
        <v>354</v>
      </c>
      <c r="AU28" s="165" t="s">
        <v>355</v>
      </c>
      <c r="AV28" s="165" t="s">
        <v>360</v>
      </c>
    </row>
    <row r="29" spans="1:48" x14ac:dyDescent="0.15">
      <c r="AN29" s="127">
        <v>5</v>
      </c>
      <c r="AO29" s="127">
        <v>2</v>
      </c>
      <c r="AP29" s="127">
        <v>1</v>
      </c>
      <c r="AQ29" s="127">
        <v>1</v>
      </c>
      <c r="AR29" s="164" t="s">
        <v>361</v>
      </c>
      <c r="AS29" s="164" t="s">
        <v>173</v>
      </c>
      <c r="AT29" s="165" t="s">
        <v>362</v>
      </c>
      <c r="AU29" s="165" t="s">
        <v>363</v>
      </c>
      <c r="AV29" s="165" t="s">
        <v>364</v>
      </c>
    </row>
    <row r="30" spans="1:48" x14ac:dyDescent="0.15">
      <c r="AN30" s="127">
        <v>6</v>
      </c>
      <c r="AO30" s="127">
        <v>2</v>
      </c>
      <c r="AP30" s="127">
        <v>2</v>
      </c>
      <c r="AQ30" s="127">
        <v>1</v>
      </c>
      <c r="AR30" s="164" t="s">
        <v>365</v>
      </c>
      <c r="AS30" s="164" t="s">
        <v>183</v>
      </c>
      <c r="AT30" s="165" t="s">
        <v>362</v>
      </c>
      <c r="AU30" s="165" t="s">
        <v>366</v>
      </c>
      <c r="AV30" s="165" t="s">
        <v>367</v>
      </c>
    </row>
    <row r="31" spans="1:48" x14ac:dyDescent="0.15">
      <c r="AN31" s="127">
        <v>7</v>
      </c>
      <c r="AO31" s="127">
        <v>2</v>
      </c>
      <c r="AP31" s="127">
        <v>2</v>
      </c>
      <c r="AQ31" s="127">
        <v>2</v>
      </c>
      <c r="AR31" s="164" t="s">
        <v>368</v>
      </c>
      <c r="AS31" s="164" t="s">
        <v>187</v>
      </c>
      <c r="AT31" s="165" t="s">
        <v>362</v>
      </c>
      <c r="AU31" s="165" t="s">
        <v>366</v>
      </c>
      <c r="AV31" s="165" t="s">
        <v>369</v>
      </c>
    </row>
    <row r="32" spans="1:48" x14ac:dyDescent="0.15">
      <c r="AN32" s="127">
        <v>8</v>
      </c>
      <c r="AO32" s="127">
        <v>3</v>
      </c>
      <c r="AP32" s="127">
        <v>1</v>
      </c>
      <c r="AQ32" s="127">
        <v>1</v>
      </c>
      <c r="AR32" s="164" t="s">
        <v>370</v>
      </c>
      <c r="AS32" s="164" t="s">
        <v>195</v>
      </c>
      <c r="AT32" s="165" t="s">
        <v>371</v>
      </c>
      <c r="AU32" s="165" t="s">
        <v>372</v>
      </c>
      <c r="AV32" s="165" t="s">
        <v>373</v>
      </c>
    </row>
    <row r="33" spans="40:48" x14ac:dyDescent="0.15">
      <c r="AN33" s="127">
        <v>9</v>
      </c>
      <c r="AO33" s="127">
        <v>3</v>
      </c>
      <c r="AP33" s="127">
        <v>2</v>
      </c>
      <c r="AQ33" s="127">
        <v>1</v>
      </c>
      <c r="AR33" s="164" t="s">
        <v>374</v>
      </c>
      <c r="AS33" s="164" t="s">
        <v>200</v>
      </c>
      <c r="AT33" s="165" t="s">
        <v>371</v>
      </c>
      <c r="AU33" s="165" t="s">
        <v>375</v>
      </c>
      <c r="AV33" s="165" t="s">
        <v>376</v>
      </c>
    </row>
    <row r="34" spans="40:48" x14ac:dyDescent="0.15">
      <c r="AN34" s="127">
        <v>10</v>
      </c>
      <c r="AO34" s="127">
        <v>3</v>
      </c>
      <c r="AP34" s="127">
        <v>2</v>
      </c>
      <c r="AQ34" s="127">
        <v>2</v>
      </c>
      <c r="AR34" s="164" t="s">
        <v>377</v>
      </c>
      <c r="AS34" s="164" t="s">
        <v>203</v>
      </c>
      <c r="AT34" s="165" t="s">
        <v>371</v>
      </c>
      <c r="AU34" s="165" t="s">
        <v>375</v>
      </c>
      <c r="AV34" s="165" t="s">
        <v>378</v>
      </c>
    </row>
    <row r="35" spans="40:48" x14ac:dyDescent="0.15">
      <c r="AN35" s="127">
        <v>11</v>
      </c>
      <c r="AO35" s="127">
        <v>3</v>
      </c>
      <c r="AP35" s="127">
        <v>3</v>
      </c>
      <c r="AQ35" s="127">
        <v>1</v>
      </c>
      <c r="AR35" s="164" t="s">
        <v>379</v>
      </c>
      <c r="AS35" s="164" t="s">
        <v>208</v>
      </c>
      <c r="AT35" s="165" t="s">
        <v>371</v>
      </c>
      <c r="AU35" s="165" t="s">
        <v>380</v>
      </c>
      <c r="AV35" s="165" t="s">
        <v>381</v>
      </c>
    </row>
    <row r="36" spans="40:48" x14ac:dyDescent="0.15">
      <c r="AN36" s="127">
        <v>12</v>
      </c>
      <c r="AO36" s="127">
        <v>3</v>
      </c>
      <c r="AP36" s="127">
        <v>3</v>
      </c>
      <c r="AQ36" s="127">
        <v>2</v>
      </c>
      <c r="AR36" s="164" t="s">
        <v>382</v>
      </c>
      <c r="AS36" s="164" t="s">
        <v>211</v>
      </c>
      <c r="AT36" s="165" t="s">
        <v>371</v>
      </c>
      <c r="AU36" s="165" t="s">
        <v>380</v>
      </c>
      <c r="AV36" s="165" t="s">
        <v>383</v>
      </c>
    </row>
    <row r="37" spans="40:48" x14ac:dyDescent="0.15">
      <c r="AN37" s="127">
        <v>13</v>
      </c>
      <c r="AO37" s="127">
        <v>4</v>
      </c>
      <c r="AP37" s="127">
        <v>1</v>
      </c>
      <c r="AQ37" s="127">
        <v>1</v>
      </c>
      <c r="AR37" s="164" t="s">
        <v>384</v>
      </c>
      <c r="AS37" s="164" t="s">
        <v>220</v>
      </c>
      <c r="AT37" s="165" t="s">
        <v>385</v>
      </c>
      <c r="AU37" s="165" t="s">
        <v>386</v>
      </c>
      <c r="AV37" s="165" t="s">
        <v>387</v>
      </c>
    </row>
    <row r="38" spans="40:48" x14ac:dyDescent="0.15">
      <c r="AN38" s="127">
        <v>14</v>
      </c>
      <c r="AO38" s="127">
        <v>4</v>
      </c>
      <c r="AP38" s="127">
        <v>2</v>
      </c>
      <c r="AQ38" s="127">
        <v>1</v>
      </c>
      <c r="AR38" s="164" t="s">
        <v>388</v>
      </c>
      <c r="AS38" s="164" t="s">
        <v>226</v>
      </c>
      <c r="AT38" s="165" t="s">
        <v>385</v>
      </c>
      <c r="AU38" s="165" t="s">
        <v>389</v>
      </c>
      <c r="AV38" s="165" t="s">
        <v>390</v>
      </c>
    </row>
    <row r="39" spans="40:48" x14ac:dyDescent="0.15">
      <c r="AN39" s="127">
        <v>15</v>
      </c>
      <c r="AO39" s="127">
        <v>5</v>
      </c>
      <c r="AP39" s="127">
        <v>1</v>
      </c>
      <c r="AQ39" s="127">
        <v>1</v>
      </c>
      <c r="AR39" s="164" t="s">
        <v>391</v>
      </c>
      <c r="AS39" s="164" t="s">
        <v>237</v>
      </c>
      <c r="AT39" s="165" t="s">
        <v>392</v>
      </c>
      <c r="AU39" s="165" t="s">
        <v>393</v>
      </c>
      <c r="AV39" s="165" t="s">
        <v>394</v>
      </c>
    </row>
    <row r="40" spans="40:48" x14ac:dyDescent="0.15">
      <c r="AN40" s="127">
        <v>16</v>
      </c>
      <c r="AO40" s="127">
        <v>5</v>
      </c>
      <c r="AP40" s="127">
        <v>1</v>
      </c>
      <c r="AQ40" s="127">
        <v>2</v>
      </c>
      <c r="AR40" s="164" t="s">
        <v>395</v>
      </c>
      <c r="AS40" s="164" t="s">
        <v>240</v>
      </c>
      <c r="AT40" s="165" t="s">
        <v>392</v>
      </c>
      <c r="AU40" s="165" t="s">
        <v>393</v>
      </c>
      <c r="AV40" s="165" t="s">
        <v>396</v>
      </c>
    </row>
    <row r="41" spans="40:48" x14ac:dyDescent="0.15">
      <c r="AN41" s="127">
        <v>17</v>
      </c>
      <c r="AO41" s="127">
        <v>5</v>
      </c>
      <c r="AP41" s="127">
        <v>1</v>
      </c>
      <c r="AQ41" s="127">
        <v>3</v>
      </c>
      <c r="AR41" s="164" t="s">
        <v>397</v>
      </c>
      <c r="AS41" s="164" t="s">
        <v>243</v>
      </c>
      <c r="AT41" s="165" t="s">
        <v>392</v>
      </c>
      <c r="AU41" s="165" t="s">
        <v>393</v>
      </c>
      <c r="AV41" s="165" t="s">
        <v>398</v>
      </c>
    </row>
    <row r="42" spans="40:48" x14ac:dyDescent="0.15">
      <c r="AN42" s="127">
        <v>18</v>
      </c>
      <c r="AO42" s="127">
        <v>5</v>
      </c>
      <c r="AP42" s="127">
        <v>1</v>
      </c>
      <c r="AQ42" s="127">
        <v>4</v>
      </c>
      <c r="AR42" s="164" t="s">
        <v>399</v>
      </c>
      <c r="AS42" s="164" t="s">
        <v>249</v>
      </c>
      <c r="AT42" s="165" t="s">
        <v>392</v>
      </c>
      <c r="AU42" s="165" t="s">
        <v>393</v>
      </c>
      <c r="AV42" s="165" t="s">
        <v>400</v>
      </c>
    </row>
    <row r="43" spans="40:48" x14ac:dyDescent="0.15">
      <c r="AN43" s="127">
        <v>19</v>
      </c>
      <c r="AO43" s="127">
        <v>5</v>
      </c>
      <c r="AP43" s="127">
        <v>2</v>
      </c>
      <c r="AQ43" s="127">
        <v>1</v>
      </c>
      <c r="AR43" s="164" t="s">
        <v>401</v>
      </c>
      <c r="AS43" s="164" t="s">
        <v>256</v>
      </c>
      <c r="AT43" s="165" t="s">
        <v>392</v>
      </c>
      <c r="AU43" s="165" t="s">
        <v>402</v>
      </c>
      <c r="AV43" s="165" t="s">
        <v>403</v>
      </c>
    </row>
    <row r="44" spans="40:48" x14ac:dyDescent="0.15">
      <c r="AN44" s="127">
        <v>20</v>
      </c>
      <c r="AO44" s="127">
        <v>6</v>
      </c>
      <c r="AP44" s="127">
        <v>1</v>
      </c>
      <c r="AQ44" s="127">
        <v>1</v>
      </c>
      <c r="AR44" s="164" t="s">
        <v>404</v>
      </c>
      <c r="AS44" s="164" t="s">
        <v>271</v>
      </c>
      <c r="AT44" s="165" t="s">
        <v>405</v>
      </c>
      <c r="AU44" s="165" t="s">
        <v>406</v>
      </c>
      <c r="AV44" s="165" t="s">
        <v>407</v>
      </c>
    </row>
    <row r="45" spans="40:48" x14ac:dyDescent="0.15">
      <c r="AN45" s="127">
        <v>21</v>
      </c>
      <c r="AO45" s="127">
        <v>6</v>
      </c>
      <c r="AP45" s="127">
        <v>2</v>
      </c>
      <c r="AQ45" s="127">
        <v>1</v>
      </c>
      <c r="AR45" s="164" t="s">
        <v>408</v>
      </c>
      <c r="AS45" s="164" t="s">
        <v>279</v>
      </c>
      <c r="AT45" s="165" t="s">
        <v>405</v>
      </c>
      <c r="AU45" s="165" t="s">
        <v>409</v>
      </c>
      <c r="AV45" s="165" t="s">
        <v>410</v>
      </c>
    </row>
    <row r="46" spans="40:48" x14ac:dyDescent="0.15">
      <c r="AN46" s="127">
        <v>22</v>
      </c>
      <c r="AO46" s="127">
        <v>6</v>
      </c>
      <c r="AP46" s="127">
        <v>2</v>
      </c>
      <c r="AQ46" s="127">
        <v>2</v>
      </c>
      <c r="AR46" s="164" t="s">
        <v>411</v>
      </c>
      <c r="AS46" s="164" t="s">
        <v>283</v>
      </c>
      <c r="AT46" s="165" t="s">
        <v>405</v>
      </c>
      <c r="AU46" s="165" t="s">
        <v>409</v>
      </c>
      <c r="AV46" s="165" t="s">
        <v>412</v>
      </c>
    </row>
    <row r="47" spans="40:48" x14ac:dyDescent="0.15">
      <c r="AN47" s="127">
        <v>23</v>
      </c>
      <c r="AO47" s="127">
        <v>6</v>
      </c>
      <c r="AP47" s="127">
        <v>3</v>
      </c>
      <c r="AQ47" s="127">
        <v>1</v>
      </c>
      <c r="AR47" s="164" t="s">
        <v>413</v>
      </c>
      <c r="AS47" s="164" t="s">
        <v>291</v>
      </c>
      <c r="AT47" s="165" t="s">
        <v>405</v>
      </c>
      <c r="AU47" s="165" t="s">
        <v>414</v>
      </c>
      <c r="AV47" s="165" t="s">
        <v>415</v>
      </c>
    </row>
    <row r="48" spans="40:48" x14ac:dyDescent="0.15">
      <c r="AN48" s="127">
        <v>24</v>
      </c>
      <c r="AO48" s="127">
        <v>6</v>
      </c>
      <c r="AP48" s="127">
        <v>3</v>
      </c>
      <c r="AQ48" s="127">
        <v>2</v>
      </c>
      <c r="AR48" s="164" t="s">
        <v>416</v>
      </c>
      <c r="AS48" s="164" t="s">
        <v>295</v>
      </c>
      <c r="AT48" s="165" t="s">
        <v>405</v>
      </c>
      <c r="AU48" s="165" t="s">
        <v>414</v>
      </c>
      <c r="AV48" s="165" t="s">
        <v>417</v>
      </c>
    </row>
    <row r="49" spans="40:48" x14ac:dyDescent="0.15">
      <c r="AN49" s="127">
        <v>25</v>
      </c>
      <c r="AO49" s="127">
        <v>6</v>
      </c>
      <c r="AP49" s="127">
        <v>3</v>
      </c>
      <c r="AQ49" s="127">
        <v>3</v>
      </c>
      <c r="AR49" s="164" t="s">
        <v>418</v>
      </c>
      <c r="AS49" s="164" t="s">
        <v>299</v>
      </c>
      <c r="AT49" s="165" t="s">
        <v>405</v>
      </c>
      <c r="AU49" s="165" t="s">
        <v>414</v>
      </c>
      <c r="AV49" s="165" t="s">
        <v>419</v>
      </c>
    </row>
    <row r="50" spans="40:48" x14ac:dyDescent="0.15">
      <c r="AN50" s="127">
        <v>26</v>
      </c>
      <c r="AO50" s="127">
        <v>6</v>
      </c>
      <c r="AP50" s="127">
        <v>3</v>
      </c>
      <c r="AQ50" s="127">
        <v>4</v>
      </c>
      <c r="AR50" s="164" t="s">
        <v>420</v>
      </c>
      <c r="AS50" s="164" t="s">
        <v>302</v>
      </c>
      <c r="AT50" s="165" t="s">
        <v>405</v>
      </c>
      <c r="AU50" s="165" t="s">
        <v>414</v>
      </c>
      <c r="AV50" s="165" t="s">
        <v>421</v>
      </c>
    </row>
    <row r="51" spans="40:48" x14ac:dyDescent="0.15">
      <c r="AN51" s="127">
        <v>27</v>
      </c>
      <c r="AO51" s="127">
        <v>6</v>
      </c>
      <c r="AP51" s="127">
        <v>5</v>
      </c>
      <c r="AQ51" s="127">
        <v>1</v>
      </c>
      <c r="AR51" s="164" t="s">
        <v>422</v>
      </c>
      <c r="AS51" s="164" t="s">
        <v>308</v>
      </c>
      <c r="AT51" s="165" t="s">
        <v>405</v>
      </c>
      <c r="AU51" s="165" t="s">
        <v>423</v>
      </c>
      <c r="AV51" s="165" t="s">
        <v>424</v>
      </c>
    </row>
    <row r="52" spans="40:48" x14ac:dyDescent="0.15">
      <c r="AN52" s="127">
        <v>28</v>
      </c>
      <c r="AO52" s="127">
        <v>6</v>
      </c>
      <c r="AP52" s="127">
        <v>5</v>
      </c>
      <c r="AQ52" s="127">
        <v>2</v>
      </c>
      <c r="AR52" s="164" t="s">
        <v>425</v>
      </c>
      <c r="AS52" s="164" t="s">
        <v>312</v>
      </c>
      <c r="AT52" s="165" t="s">
        <v>405</v>
      </c>
      <c r="AU52" s="165" t="s">
        <v>423</v>
      </c>
      <c r="AV52" s="165" t="s">
        <v>426</v>
      </c>
    </row>
    <row r="53" spans="40:48" x14ac:dyDescent="0.15">
      <c r="AN53" s="127">
        <v>29</v>
      </c>
      <c r="AO53" s="127">
        <v>6</v>
      </c>
      <c r="AP53" s="127">
        <v>6</v>
      </c>
      <c r="AQ53" s="127">
        <v>1</v>
      </c>
      <c r="AR53" s="164" t="s">
        <v>427</v>
      </c>
      <c r="AS53" s="164" t="s">
        <v>318</v>
      </c>
      <c r="AT53" s="165" t="s">
        <v>405</v>
      </c>
      <c r="AU53" s="165" t="s">
        <v>428</v>
      </c>
      <c r="AV53" s="165" t="s">
        <v>429</v>
      </c>
    </row>
    <row r="54" spans="40:48" x14ac:dyDescent="0.15">
      <c r="AN54" s="127">
        <v>30</v>
      </c>
      <c r="AO54" s="127">
        <v>6</v>
      </c>
      <c r="AP54" s="127">
        <v>6</v>
      </c>
      <c r="AQ54" s="127">
        <v>2</v>
      </c>
      <c r="AR54" s="164" t="s">
        <v>430</v>
      </c>
      <c r="AS54" s="164" t="s">
        <v>322</v>
      </c>
      <c r="AT54" s="165" t="s">
        <v>405</v>
      </c>
      <c r="AU54" s="165" t="s">
        <v>428</v>
      </c>
      <c r="AV54" s="165" t="s">
        <v>431</v>
      </c>
    </row>
    <row r="55" spans="40:48" x14ac:dyDescent="0.15">
      <c r="AN55" s="127">
        <v>31</v>
      </c>
      <c r="AO55" s="127">
        <v>6</v>
      </c>
      <c r="AP55" s="127">
        <v>4</v>
      </c>
      <c r="AQ55" s="127">
        <v>1</v>
      </c>
      <c r="AR55" s="164" t="s">
        <v>432</v>
      </c>
      <c r="AS55" s="164" t="s">
        <v>328</v>
      </c>
      <c r="AT55" s="165" t="s">
        <v>405</v>
      </c>
      <c r="AU55" s="165" t="s">
        <v>433</v>
      </c>
      <c r="AV55" s="165" t="s">
        <v>434</v>
      </c>
    </row>
    <row r="56" spans="40:48" x14ac:dyDescent="0.15">
      <c r="AN56" s="127">
        <v>32</v>
      </c>
      <c r="AO56" s="127">
        <v>6</v>
      </c>
      <c r="AP56" s="127">
        <v>4</v>
      </c>
      <c r="AQ56" s="127">
        <v>2</v>
      </c>
      <c r="AR56" s="164" t="s">
        <v>435</v>
      </c>
      <c r="AS56" s="164" t="s">
        <v>334</v>
      </c>
      <c r="AT56" s="165" t="s">
        <v>405</v>
      </c>
      <c r="AU56" s="165" t="s">
        <v>433</v>
      </c>
      <c r="AV56" s="165" t="s">
        <v>436</v>
      </c>
    </row>
    <row r="57" spans="40:48" x14ac:dyDescent="0.15">
      <c r="AN57" s="127">
        <v>33</v>
      </c>
      <c r="AO57" s="127">
        <v>6</v>
      </c>
      <c r="AP57" s="127">
        <v>4</v>
      </c>
      <c r="AQ57" s="127">
        <v>3</v>
      </c>
      <c r="AR57" s="164" t="s">
        <v>437</v>
      </c>
      <c r="AS57" s="164" t="s">
        <v>342</v>
      </c>
      <c r="AT57" s="165" t="s">
        <v>405</v>
      </c>
      <c r="AU57" s="165" t="s">
        <v>433</v>
      </c>
      <c r="AV57" s="165" t="s">
        <v>438</v>
      </c>
    </row>
    <row r="58" spans="40:48" x14ac:dyDescent="0.15">
      <c r="AN58" s="127">
        <v>34</v>
      </c>
      <c r="AO58" s="127">
        <v>6</v>
      </c>
      <c r="AP58" s="127">
        <v>4</v>
      </c>
      <c r="AQ58" s="127">
        <v>4</v>
      </c>
      <c r="AR58" s="164" t="s">
        <v>439</v>
      </c>
      <c r="AS58" s="164" t="s">
        <v>349</v>
      </c>
      <c r="AT58" s="165" t="s">
        <v>405</v>
      </c>
      <c r="AU58" s="165" t="s">
        <v>433</v>
      </c>
      <c r="AV58" s="165" t="s">
        <v>440</v>
      </c>
    </row>
  </sheetData>
  <sheetProtection algorithmName="SHA-512" hashValue="0YKGvKRl8aXsnpUpZoxpH1MkfsWvm5Q4xlSSCUpB04mhgGPBO+/uO3xlbO2U0R5YYRtIi3VHo+UtaIi2j2IjEg==" saltValue="pilhrB0XNHM2w+0H04sF3g==" spinCount="100000" sheet="1" objects="1" scenarios="1" formatCells="0"/>
  <mergeCells count="24">
    <mergeCell ref="B6:E6"/>
    <mergeCell ref="F6:AG6"/>
    <mergeCell ref="F5:K5"/>
    <mergeCell ref="L5:AG5"/>
    <mergeCell ref="B4:O4"/>
    <mergeCell ref="P4:AG4"/>
    <mergeCell ref="B7:E7"/>
    <mergeCell ref="F7:AG7"/>
    <mergeCell ref="B11:E11"/>
    <mergeCell ref="F11:AG11"/>
    <mergeCell ref="B12:E12"/>
    <mergeCell ref="F12:AG12"/>
    <mergeCell ref="F10:K10"/>
    <mergeCell ref="L10:AG10"/>
    <mergeCell ref="B9:O9"/>
    <mergeCell ref="P9:AG9"/>
    <mergeCell ref="B17:E17"/>
    <mergeCell ref="F17:AG17"/>
    <mergeCell ref="F15:K15"/>
    <mergeCell ref="L15:AG15"/>
    <mergeCell ref="B14:O14"/>
    <mergeCell ref="P14:AG14"/>
    <mergeCell ref="B16:E16"/>
    <mergeCell ref="F16:AG16"/>
  </mergeCells>
  <phoneticPr fontId="2"/>
  <dataValidations disablePrompts="1"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〔全体の評価講評：訪問介護〕</v>
      </c>
      <c r="B1" s="33"/>
      <c r="C1" s="33"/>
      <c r="D1" s="141" t="s">
        <v>140</v>
      </c>
    </row>
    <row r="2" spans="1:5" ht="18" customHeight="1" x14ac:dyDescent="0.15">
      <c r="A2" s="359" t="str">
        <f>"《事業所名： " &amp; 評価結果報告書!B24 &amp; "》"</f>
        <v>《事業所名： 》</v>
      </c>
      <c r="B2" s="359"/>
      <c r="C2" s="359"/>
      <c r="D2" s="359"/>
    </row>
    <row r="3" spans="1:5" ht="18" customHeight="1" x14ac:dyDescent="0.15">
      <c r="A3" s="18" t="s">
        <v>0</v>
      </c>
      <c r="B3" s="360" t="s">
        <v>2</v>
      </c>
      <c r="C3" s="361"/>
      <c r="D3" s="362"/>
    </row>
    <row r="4" spans="1:5" ht="30" customHeight="1" x14ac:dyDescent="0.15">
      <c r="A4" s="355">
        <v>1</v>
      </c>
      <c r="B4" s="19" t="s">
        <v>3</v>
      </c>
      <c r="C4" s="174"/>
      <c r="D4" s="176"/>
      <c r="E4" s="2" t="str">
        <f>IF(LEN(C4)=0,"",IF(64-LEN(C4)&gt;0,"残り" &amp; 64-LEN(C4) &amp; "文字",IF(64-LEN(C4)=0,"","文字数がオーバーしています")))</f>
        <v/>
      </c>
    </row>
    <row r="5" spans="1:5" ht="87.95" customHeight="1" x14ac:dyDescent="0.15">
      <c r="A5" s="356"/>
      <c r="B5" s="20" t="s">
        <v>5</v>
      </c>
      <c r="C5" s="357"/>
      <c r="D5" s="358"/>
      <c r="E5" s="2" t="str">
        <f>IF(LEN(C5)=0,"",IF(256-LEN(C5)&gt;0,"残り" &amp; 256-LEN(C5) &amp; "文字",IF(256-LEN(C5)=0,"","文字数がオーバーしています")))</f>
        <v/>
      </c>
    </row>
    <row r="6" spans="1:5" ht="30" customHeight="1" x14ac:dyDescent="0.15">
      <c r="A6" s="355">
        <v>2</v>
      </c>
      <c r="B6" s="19" t="s">
        <v>3</v>
      </c>
      <c r="C6" s="174"/>
      <c r="D6" s="176"/>
      <c r="E6" s="2" t="str">
        <f>IF(LEN(C6)=0,"",IF(64-LEN(C6)&gt;0,"残り" &amp; 64-LEN(C6) &amp; "文字",IF(64-LEN(C6)=0,"","文字数がオーバーしています")))</f>
        <v/>
      </c>
    </row>
    <row r="7" spans="1:5" ht="87.95" customHeight="1" x14ac:dyDescent="0.15">
      <c r="A7" s="356"/>
      <c r="B7" s="20" t="s">
        <v>108</v>
      </c>
      <c r="C7" s="357"/>
      <c r="D7" s="358"/>
      <c r="E7" s="2" t="str">
        <f>IF(LEN(C7)=0,"",IF(256-LEN(C7)&gt;0,"残り" &amp; 256-LEN(C7) &amp; "文字",IF(256-LEN(C7)=0,"","文字数がオーバーしています")))</f>
        <v/>
      </c>
    </row>
    <row r="8" spans="1:5" ht="30" customHeight="1" x14ac:dyDescent="0.15">
      <c r="A8" s="355">
        <v>3</v>
      </c>
      <c r="B8" s="19" t="s">
        <v>3</v>
      </c>
      <c r="C8" s="174"/>
      <c r="D8" s="176"/>
      <c r="E8" s="2" t="str">
        <f>IF(LEN(C8)=0,"",IF(64-LEN(C8)&gt;0,"残り" &amp; 64-LEN(C8) &amp; "文字",IF(64-LEN(C8)=0,"","文字数がオーバーしています")))</f>
        <v/>
      </c>
    </row>
    <row r="9" spans="1:5" ht="87.95" customHeight="1" x14ac:dyDescent="0.15">
      <c r="A9" s="356"/>
      <c r="B9" s="20" t="s">
        <v>4</v>
      </c>
      <c r="C9" s="357"/>
      <c r="D9" s="358"/>
      <c r="E9" s="2" t="str">
        <f>IF(LEN(C9)=0,"",IF(256-LEN(C9)&gt;0,"残り" &amp; 256-LEN(C9) &amp; "文字",IF(256-LEN(C9)=0,"","文字数がオーバーしています")))</f>
        <v/>
      </c>
    </row>
    <row r="10" spans="1:5" ht="18" customHeight="1" x14ac:dyDescent="0.15">
      <c r="A10" s="18" t="s">
        <v>0</v>
      </c>
      <c r="B10" s="360" t="s">
        <v>6</v>
      </c>
      <c r="C10" s="361"/>
      <c r="D10" s="362"/>
    </row>
    <row r="11" spans="1:5" ht="30" customHeight="1" x14ac:dyDescent="0.15">
      <c r="A11" s="355">
        <v>1</v>
      </c>
      <c r="B11" s="19" t="s">
        <v>3</v>
      </c>
      <c r="C11" s="174"/>
      <c r="D11" s="176"/>
      <c r="E11" s="2" t="str">
        <f>IF(LEN(C11)=0,"",IF(64-LEN(C11)&gt;0,"残り" &amp; 64-LEN(C11) &amp; "文字",IF(64-LEN(C11)=0,"","文字数がオーバーしています")))</f>
        <v/>
      </c>
    </row>
    <row r="12" spans="1:5" ht="87.95" customHeight="1" x14ac:dyDescent="0.15">
      <c r="A12" s="356"/>
      <c r="B12" s="20" t="s">
        <v>4</v>
      </c>
      <c r="C12" s="357"/>
      <c r="D12" s="358"/>
      <c r="E12" s="2" t="str">
        <f>IF(LEN(C12)=0,"",IF(256-LEN(C12)&gt;0,"残り" &amp; 256-LEN(C12) &amp; "文字",IF(256-LEN(C12)=0,"","文字数がオーバーしています")))</f>
        <v/>
      </c>
    </row>
    <row r="13" spans="1:5" ht="30" customHeight="1" x14ac:dyDescent="0.15">
      <c r="A13" s="355">
        <v>2</v>
      </c>
      <c r="B13" s="19" t="s">
        <v>3</v>
      </c>
      <c r="C13" s="174"/>
      <c r="D13" s="176"/>
      <c r="E13" s="2" t="str">
        <f>IF(LEN(C13)=0,"",IF(64-LEN(C13)&gt;0,"残り" &amp; 64-LEN(C13) &amp; "文字",IF(64-LEN(C13)=0,"","文字数がオーバーしています")))</f>
        <v/>
      </c>
    </row>
    <row r="14" spans="1:5" ht="87.95" customHeight="1" x14ac:dyDescent="0.15">
      <c r="A14" s="356"/>
      <c r="B14" s="20" t="s">
        <v>4</v>
      </c>
      <c r="C14" s="357"/>
      <c r="D14" s="358"/>
      <c r="E14" s="2" t="str">
        <f>IF(LEN(C14)=0,"",IF(256-LEN(C14)&gt;0,"残り" &amp; 256-LEN(C14) &amp; "文字",IF(256-LEN(C14)=0,"","文字数がオーバーしています")))</f>
        <v/>
      </c>
    </row>
    <row r="15" spans="1:5" ht="30" customHeight="1" x14ac:dyDescent="0.15">
      <c r="A15" s="355">
        <v>3</v>
      </c>
      <c r="B15" s="19" t="s">
        <v>3</v>
      </c>
      <c r="C15" s="174"/>
      <c r="D15" s="176"/>
      <c r="E15" s="2" t="str">
        <f>IF(LEN(C15)=0,"",IF(64-LEN(C15)&gt;0,"残り" &amp; 64-LEN(C15) &amp; "文字",IF(64-LEN(C15)=0,"","文字数がオーバーしています")))</f>
        <v/>
      </c>
    </row>
    <row r="16" spans="1:5" ht="87.95" customHeight="1" x14ac:dyDescent="0.15">
      <c r="A16" s="356"/>
      <c r="B16" s="20" t="s">
        <v>4</v>
      </c>
      <c r="C16" s="357"/>
      <c r="D16" s="358"/>
      <c r="E16" s="2" t="str">
        <f>IF(LEN(C16)=0,"",IF(256-LEN(C16)&gt;0,"残り" &amp; 256-LEN(C16) &amp; "文字",IF(256-LEN(C16)=0,"","文字数がオーバーしています")))</f>
        <v/>
      </c>
    </row>
  </sheetData>
  <sheetProtection algorithmName="SHA-512" hashValue="GOsr3xbXcAKTophEj216sdSM9dlH66MieIKlncgs+jRd9hTfQclxAiyKJLQEK8hmHJQmbr9sY8U2bmC8WDKzyQ==" saltValue="5h6fHpdfKkGCeBh7T8vrcw==" spinCount="100000" sheet="1" objects="1" scenarios="1" formatCells="0"/>
  <mergeCells count="21">
    <mergeCell ref="C9:D9"/>
    <mergeCell ref="A6:A7"/>
    <mergeCell ref="A11:A12"/>
    <mergeCell ref="A8:A9"/>
    <mergeCell ref="B10:D10"/>
    <mergeCell ref="C8:D8"/>
    <mergeCell ref="C7:D7"/>
    <mergeCell ref="A2:D2"/>
    <mergeCell ref="B3:D3"/>
    <mergeCell ref="C4:D4"/>
    <mergeCell ref="C5:D5"/>
    <mergeCell ref="C6:D6"/>
    <mergeCell ref="A4:A5"/>
    <mergeCell ref="A15:A16"/>
    <mergeCell ref="C14:D14"/>
    <mergeCell ref="C15:D15"/>
    <mergeCell ref="C16:D16"/>
    <mergeCell ref="C11:D11"/>
    <mergeCell ref="C12:D12"/>
    <mergeCell ref="C13:D13"/>
    <mergeCell ref="A13:A14"/>
  </mergeCells>
  <phoneticPr fontId="2"/>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利用者調査Ｃ</vt:lpstr>
      <vt:lpstr>組織マネジメント</vt:lpstr>
      <vt:lpstr>サービス分析</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組織マネジメント!Print_Area</vt:lpstr>
      <vt:lpstr>評価結果報告書!Print_Area</vt:lpstr>
      <vt:lpstr>利用者調査Ｃ!Print_Area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2022-03-17T08:01:00Z</cp:lastPrinted>
  <dcterms:created xsi:type="dcterms:W3CDTF">2002-06-03T00:57:06Z</dcterms:created>
  <dcterms:modified xsi:type="dcterms:W3CDTF">2022-03-17T08:08:10Z</dcterms:modified>
</cp:coreProperties>
</file>