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drawings/drawing4.xml" ContentType="application/vnd.openxmlformats-officedocument.drawing+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drawings/drawing5.xml" ContentType="application/vnd.openxmlformats-officedocument.drawing+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01"/>
  <workbookPr codeName="ThisWorkbook"/>
  <mc:AlternateContent xmlns:mc="http://schemas.openxmlformats.org/markup-compatibility/2006">
    <mc:Choice Requires="x15">
      <x15ac:absPath xmlns:x15ac="http://schemas.microsoft.com/office/spreadsheetml/2010/11/ac" url="C:\Users\on\A-BY.Inc. Dropbox\1.職人部\PJ0808006 とうきょう福祉ナビゲーション\20次改修\2122045 福ナビ20次改修評価下期\9.納品物\1.帳票関連\Excel\1.評価結果報告書\サービス項目中心版\"/>
    </mc:Choice>
  </mc:AlternateContent>
  <xr:revisionPtr revIDLastSave="0" documentId="13_ncr:1_{FA53100F-C608-4124-80C9-665569F57CE5}" xr6:coauthVersionLast="47" xr6:coauthVersionMax="47" xr10:uidLastSave="{00000000-0000-0000-0000-000000000000}"/>
  <workbookProtection workbookAlgorithmName="SHA-512" workbookHashValue="8M77/3D2WGAJmUHoIM0lRU8WzPArx7t/jBEY7FoxkyqzIPT+GL9u0oopbelffu3+QnCMBK+Xq5oZupJgwJ6YHQ==" workbookSaltValue="Ha0ecPLS3wVc9L/PYcuI+g==" workbookSpinCount="100000" lockStructure="1"/>
  <bookViews>
    <workbookView xWindow="1560" yWindow="1560" windowWidth="18720" windowHeight="13035" tabRatio="937" xr2:uid="{00000000-000D-0000-FFFF-FFFF00000000}"/>
  </bookViews>
  <sheets>
    <sheet name="評価結果報告書" sheetId="72" r:id="rId1"/>
    <sheet name="理念・方針等" sheetId="77" r:id="rId2"/>
    <sheet name="利用者調査Ｃ" sheetId="70" r:id="rId3"/>
    <sheet name="サービス分析" sheetId="53" r:id="rId4"/>
    <sheet name="利用者保護" sheetId="74" r:id="rId5"/>
    <sheet name="事業者が特に力を入れている取り組み" sheetId="76" r:id="rId6"/>
    <sheet name="全体の評価講評" sheetId="66" r:id="rId7"/>
  </sheets>
  <definedNames>
    <definedName name="check1">AND(#REF!="",#REF!="",#REF!="",#REF!="",#REF!="",#REF!="")</definedName>
    <definedName name="check2" localSheetId="4">IF(OR(AND(#REF!="",#REF!=""),AND(NOT(#REF!=""),NOT(#REF!=""))),check3,IF(AND(#REF!="",NOT(#REF!="")),"講評タイトル②を入力してください",IF(AND(NOT(#REF!=""),#REF!=""),"講評内容②を入力してください",check3)))</definedName>
    <definedName name="check2">IF(OR(AND(#REF!="",#REF!=""),AND(NOT(#REF!=""),NOT(#REF!=""))),check3,IF(AND(#REF!="",NOT(#REF!="")),"講評タイトル②を入力してください",IF(AND(NOT(#REF!=""),#REF!=""),"講評内容②を入力してください",check3)))</definedName>
    <definedName name="check3">IF(OR(AND(#REF!="",#REF!=""),AND(NOT(#REF!=""),NOT(#REF!=""))),"",IF(AND(#REF!="",NOT(#REF!="")),"講評タイトル③を入力してください",IF(AND(NOT(#REF!=""),#REF!=""),"講評内容③を入力してください","")))</definedName>
    <definedName name="chkBox_Kaigo">"chkBox_AnsSel"</definedName>
    <definedName name="HGcase1_3">IF(AND(LEN(利用者保護!$B$25)=0,LEN(利用者保護!$B$26)=0,LEN(利用者保護!$B$27)=0,LEN(利用者保護!$B$28)=0,LEN(利用者保護!$B$29)=0,LEN(利用者保護!$B$30)=0),"入力してください","")</definedName>
    <definedName name="HGcase2_3">IF(AND(LEN(利用者保護!$B$25)=0,LEN(利用者保護!$B$26)=0),"講評①は必須、②③は任意","")</definedName>
    <definedName name="HGcase3_3">IF(AND(LEN(利用者保護!$B$25)=0,LEN(利用者保護!$B$26)&lt;&gt;0),"講評タイトル①を入力してください",IF(AND(LEN(利用者保護!$B$25)&lt;&gt;0,LEN(利用者保護!$B$26)=0),"講評本文①を入力してください",""))</definedName>
    <definedName name="HGcase4_3">IF(AND(LEN(利用者保護!$B$25)&lt;&gt;0,LEN(利用者保護!$B$26)&lt;&gt;0,LEN(利用者保護!$B$27)&lt;&gt;0,LEN(利用者保護!$B$28)=0),"講評本文②を入力してください","")</definedName>
    <definedName name="HGcase5_3">IF(AND(LEN(利用者保護!$B$25)&lt;&gt;0,LEN(利用者保護!$B$26)&lt;&gt;0,LEN(利用者保護!$B$27)=0,LEN(利用者保護!$B$28)&lt;&gt;0),"講評タイトル②を入力してください","")</definedName>
    <definedName name="HGcase6_3">IF(AND(LEN(利用者保護!$B$25)&lt;&gt;0,LEN(利用者保護!$B$26)&lt;&gt;0,LEN(利用者保護!$B$27)&lt;&gt;0,LEN(利用者保護!$B$28)&lt;&gt;0,LEN(利用者保護!$B$29)=0,LEN(利用者保護!$B$30)&lt;&gt;0),"講評タイトル③を入力してください","")</definedName>
    <definedName name="HGcase7_3">IF(AND(LEN(利用者保護!$B$25)&lt;&gt;0,LEN(利用者保護!$B$26)&lt;&gt;0,LEN(利用者保護!$B$27)&lt;&gt;0,LEN(利用者保護!$B$28)&lt;&gt;0,LEN(利用者保護!$B$29)&lt;&gt;0,LEN(利用者保護!$B$30)=0),"講評本文③を入力してください","")</definedName>
    <definedName name="HGcase8_3">IF(AND(LEN(利用者保護!$B$25)&lt;&gt;0,LEN(利用者保護!$B$26)&lt;&gt;0,LEN(利用者保護!$B$29)=0,LEN(利用者保護!$B$30)&lt;&gt;0),"講評タイトル③を入力してください","")</definedName>
    <definedName name="HGcase9_3">IF(AND(LEN(利用者保護!$B$25)&lt;&gt;0,LEN(利用者保護!$B$26)&lt;&gt;0,LEN(利用者保護!$B$29)&lt;&gt;0,LEN(利用者保護!$B$30)=0),"講評本文③を入力してください","")</definedName>
    <definedName name="HGcheckA_3">IF(LEN(HGcase1_3)&lt;&gt;0,HGcase1_3,IF(LEN(HGcase2_3)&lt;&gt;0,HGcase2_3,IF(LEN(HGcase3_3)&lt;&gt;0,HGcase3_3,IF(LEN(HGcase4_3)&lt;&gt;0,HGcase4_3,IF(LEN(HGcase5_3)&lt;&gt;0,HGcase5_3,"")))))</definedName>
    <definedName name="HGcheckB_3">IF(LEN(HGcase6_3)&lt;&gt;0,HGcase6_3,IF(LEN(HGcase7_3)&lt;&gt;0,HGcase7_3,IF(LEN(HGcase8_3)&lt;&gt;0,HGcase8_3,IF(LEN(HGcase9_3)&lt;&gt;0,HGcase9_3,""))))</definedName>
    <definedName name="_xlnm.Print_Area" localSheetId="3">サービス分析!$A$1:$F$175</definedName>
    <definedName name="_xlnm.Print_Area" localSheetId="5">事業者が特に力を入れている取り組み!$A$1:$AG$23</definedName>
    <definedName name="_xlnm.Print_Area" localSheetId="6">全体の評価講評!$A$1:$D$16</definedName>
    <definedName name="_xlnm.Print_Area" localSheetId="0">評価結果報告書!$A$2:$O$43</definedName>
    <definedName name="_xlnm.Print_Area" localSheetId="2">利用者調査Ｃ!$A$1:$J$36</definedName>
    <definedName name="_xlnm.Print_Area" localSheetId="4">利用者保護!$A$1:$F$30</definedName>
    <definedName name="_xlnm.Print_Area" localSheetId="1">理念・方針等!$A$1:$D$10</definedName>
    <definedName name="SBcase1_1">IF(AND(LEN(サービス分析!$B$15)=0,LEN(サービス分析!$B$16)=0,LEN(サービス分析!$B$17)=0,LEN(サービス分析!$B$18)=0,LEN(サービス分析!$B$19)=0,LEN(サービス分析!$B$20)=0),"サブカテゴリー1の講評を入力してください","")</definedName>
    <definedName name="SBcase1_2">IF(AND(LEN(サービス分析!$B$37)=0,LEN(サービス分析!$B$38)=0,LEN(サービス分析!$B$39)=0,LEN(サービス分析!$B$40)=0,LEN(サービス分析!$B$41)=0,LEN(サービス分析!$B$42)=0),"サブカテゴリー2の講評を入力してください","")</definedName>
    <definedName name="SBcase1_3">IF(AND(LEN(サービス分析!$B$68)=0,LEN(サービス分析!$B$69)=0,LEN(サービス分析!$B$70)=0,LEN(サービス分析!$B$71)=0,LEN(サービス分析!$B$72)=0,LEN(サービス分析!$B$73)=0),"サブカテゴリー3の講評を入力してください","")</definedName>
    <definedName name="SBcase1_5">IF(AND(LEN(サービス分析!$B$88)=0,LEN(サービス分析!$B$89)=0,LEN(サービス分析!$B$90)=0,LEN(サービス分析!$B$91)=0,LEN(サービス分析!$B$92)=0,LEN(サービス分析!$B$93)=0),"サブカテゴリー5の講評を入力してください","")</definedName>
    <definedName name="SBcase1_6">IF(AND(LEN(サービス分析!$B$108)=0,LEN(サービス分析!$B$109)=0,LEN(サービス分析!$B$110)=0,LEN(サービス分析!$B$111)=0,LEN(サービス分析!$B$112)=0,LEN(サービス分析!$B$113)=0),"サブカテゴリー6の講評を入力してください","")</definedName>
    <definedName name="SBcase2_1">IF(AND(LEN(サービス分析!$B$15)=0,LEN(サービス分析!$B$16)=0),"講評①は必須、②③は任意","")</definedName>
    <definedName name="SBcase2_2">IF(AND(LEN(サービス分析!$B$37)=0,LEN(サービス分析!$B$38)=0),"講評①は必須、②③は任意","")</definedName>
    <definedName name="SBcase2_3">IF(AND(LEN(サービス分析!$B$68)=0,LEN(サービス分析!$B$69)=0),"講評①は必須、②③は任意","")</definedName>
    <definedName name="SBcase2_5">IF(AND(LEN(サービス分析!$B$88)=0,LEN(サービス分析!$B$89)=0),"講評①は必須、②③は任意","")</definedName>
    <definedName name="SBcase2_6">IF(AND(LEN(サービス分析!$B$108)=0,LEN(サービス分析!$B$109)=0),"講評①は必須、②③は任意","")</definedName>
    <definedName name="SBcase3_1">IF(AND(LEN(サービス分析!$B$15)=0,LEN(サービス分析!$B$16)&lt;&gt;0),"講評タイトル①を入力してください",IF(AND(LEN(サービス分析!$B$15)&lt;&gt;0,LEN(サービス分析!$B$16)=0),"講評本文①を入力してください",""))</definedName>
    <definedName name="SBcase3_2">IF(AND(LEN(サービス分析!$B$37)=0,LEN(サービス分析!$B$38)&lt;&gt;0),"講評タイトル①を入力してください",IF(AND(LEN(サービス分析!$B$37)&lt;&gt;0,LEN(サービス分析!$B$38)=0),"講評本文①を入力してください",""))</definedName>
    <definedName name="SBcase3_3">IF(AND(LEN(サービス分析!$B$68)=0,LEN(サービス分析!$B$69)&lt;&gt;0),"講評タイトル①を入力してください",IF(AND(LEN(サービス分析!$B$68)&lt;&gt;0,LEN(サービス分析!$B$69)=0),"講評本文①を入力してください",""))</definedName>
    <definedName name="SBcase3_5">IF(AND(LEN(サービス分析!$B$88)=0,LEN(サービス分析!$B$89)&lt;&gt;0),"講評タイトル①を入力してください",IF(AND(LEN(サービス分析!$B$88)&lt;&gt;0,LEN(サービス分析!$B$89)=0),"講評本文①を入力してください",""))</definedName>
    <definedName name="SBcase3_6">IF(AND(LEN(サービス分析!$B$108)=0,LEN(サービス分析!$B$109)&lt;&gt;0),"講評タイトル①を入力してください",IF(AND(LEN(サービス分析!$B$108)&lt;&gt;0,LEN(サービス分析!$B$109)=0),"講評本文①を入力してください",""))</definedName>
    <definedName name="SBcase4_1">IF(AND(LEN(サービス分析!$B$15)&lt;&gt;0,LEN(サービス分析!$B$16)&lt;&gt;0,LEN(サービス分析!$B$17)&lt;&gt;0,LEN(サービス分析!$B$18)=0),"講評本文②を入力してください","")</definedName>
    <definedName name="SBcase4_2">IF(AND(LEN(サービス分析!$B$37)&lt;&gt;0,LEN(サービス分析!$B$38)&lt;&gt;0,LEN(サービス分析!$B$39)&lt;&gt;0,LEN(サービス分析!$B$40)=0),"講評本文②を入力してください","")</definedName>
    <definedName name="SBcase4_3">IF(AND(LEN(サービス分析!$B$68)&lt;&gt;0,LEN(サービス分析!$B$69)&lt;&gt;0,LEN(サービス分析!$B$70)&lt;&gt;0,LEN(サービス分析!$B$71)=0),"講評本文②を入力してください","")</definedName>
    <definedName name="SBcase4_5">IF(AND(LEN(サービス分析!$B$88)&lt;&gt;0,LEN(サービス分析!$B$89)&lt;&gt;0,LEN(サービス分析!$B$90)&lt;&gt;0,LEN(サービス分析!$B$91)=0),"講評本文②を入力してください","")</definedName>
    <definedName name="SBcase4_6">IF(AND(LEN(サービス分析!$B$108)&lt;&gt;0,LEN(サービス分析!$B$109)&lt;&gt;0,LEN(サービス分析!$B$110)&lt;&gt;0,LEN(サービス分析!$B$111)=0),"講評本文②を入力してください","")</definedName>
    <definedName name="SBcase5_1">IF(AND(LEN(サービス分析!$B$15)&lt;&gt;0,LEN(サービス分析!$B$16)&lt;&gt;0,LEN(サービス分析!$B$17)=0,LEN(サービス分析!$B$18)&lt;&gt;0),"講評タイトル②を入力してください","")</definedName>
    <definedName name="SBcase5_2">IF(AND(LEN(サービス分析!$B$37)&lt;&gt;0,LEN(サービス分析!$B$38)&lt;&gt;0,LEN(サービス分析!$B$39)=0,LEN(サービス分析!$B$40)&lt;&gt;0),"講評タイトル②を入力してください","")</definedName>
    <definedName name="SBcase5_3">IF(AND(LEN(サービス分析!$B$68)&lt;&gt;0,LEN(サービス分析!$B$69)&lt;&gt;0,LEN(サービス分析!$B$70)=0,LEN(サービス分析!$B$71)&lt;&gt;0),"講評タイトル②を入力してください","")</definedName>
    <definedName name="SBcase5_5">IF(AND(LEN(サービス分析!$B$88)&lt;&gt;0,LEN(サービス分析!$B$89)&lt;&gt;0,LEN(サービス分析!$B$90)=0,LEN(サービス分析!$B$91)&lt;&gt;0),"講評タイトル②を入力してください","")</definedName>
    <definedName name="SBcase5_6">IF(AND(LEN(サービス分析!$B$108)&lt;&gt;0,LEN(サービス分析!$B$109)&lt;&gt;0,LEN(サービス分析!$B$110)=0,LEN(サービス分析!$B$111)&lt;&gt;0),"講評タイトル②を入力してください","")</definedName>
    <definedName name="SBcase6_1">IF(AND(LEN(サービス分析!$B$15)&lt;&gt;0,LEN(サービス分析!$B$16)&lt;&gt;0,LEN(サービス分析!$B$17)&lt;&gt;0,LEN(サービス分析!$B$18)&lt;&gt;0,LEN(サービス分析!$B$19)=0,LEN(サービス分析!$B$20)&lt;&gt;0),"講評タイトル③を入力してください","")</definedName>
    <definedName name="SBcase6_2">IF(AND(LEN(サービス分析!$B$37)&lt;&gt;0,LEN(サービス分析!$B$38)&lt;&gt;0,LEN(サービス分析!$B$39)&lt;&gt;0,LEN(サービス分析!$B$40)&lt;&gt;0,LEN(サービス分析!$B$41)=0,LEN(サービス分析!$B$42)&lt;&gt;0),"講評タイトル③を入力してください","")</definedName>
    <definedName name="SBcase6_3">IF(AND(LEN(サービス分析!$B$68)&lt;&gt;0,LEN(サービス分析!$B$69)&lt;&gt;0,LEN(サービス分析!$B$70)&lt;&gt;0,LEN(サービス分析!$B$71)&lt;&gt;0,LEN(サービス分析!$B$72)=0,LEN(サービス分析!$B$73)&lt;&gt;0),"講評タイトル③を入力してください","")</definedName>
    <definedName name="SBcase6_5">IF(AND(LEN(サービス分析!$B$88)&lt;&gt;0,LEN(サービス分析!$B$89)&lt;&gt;0,LEN(サービス分析!$B$90)&lt;&gt;0,LEN(サービス分析!$B$91)&lt;&gt;0,LEN(サービス分析!$B$92)=0,LEN(サービス分析!$B$93)&lt;&gt;0),"講評タイトル③を入力してください","")</definedName>
    <definedName name="SBcase6_6">IF(AND(LEN(サービス分析!$B$108)&lt;&gt;0,LEN(サービス分析!$B$109)&lt;&gt;0,LEN(サービス分析!$B$110)&lt;&gt;0,LEN(サービス分析!$B$111)&lt;&gt;0,LEN(サービス分析!$B$112)=0,LEN(サービス分析!$B$113)&lt;&gt;0),"講評タイトル③を入力してください","")</definedName>
    <definedName name="SBcase7_1">IF(AND(LEN(サービス分析!$B$15)&lt;&gt;0,LEN(サービス分析!$B$16)&lt;&gt;0,LEN(サービス分析!$B$17)&lt;&gt;0,LEN(サービス分析!$B$18)&lt;&gt;0,LEN(サービス分析!$B$19)&lt;&gt;0,LEN(サービス分析!$B$20)=0),"講評本文③を入力してください","")</definedName>
    <definedName name="SBcase7_2">IF(AND(LEN(サービス分析!$B$37)&lt;&gt;0,LEN(サービス分析!$B$38)&lt;&gt;0,LEN(サービス分析!$B$39)&lt;&gt;0,LEN(サービス分析!$B$40)&lt;&gt;0,LEN(サービス分析!$B$41)&lt;&gt;0,LEN(サービス分析!$B$42)=0),"講評本文③を入力してください","")</definedName>
    <definedName name="SBcase7_3">IF(AND(LEN(サービス分析!$B$68)&lt;&gt;0,LEN(サービス分析!$B$69)&lt;&gt;0,LEN(サービス分析!$B$70)&lt;&gt;0,LEN(サービス分析!$B$71)&lt;&gt;0,LEN(サービス分析!$B$72)&lt;&gt;0,LEN(サービス分析!$B$73)=0),"講評本文③を入力してください","")</definedName>
    <definedName name="SBcase7_5">IF(AND(LEN(サービス分析!$B$88)&lt;&gt;0,LEN(サービス分析!$B$89)&lt;&gt;0,LEN(サービス分析!$B$90)&lt;&gt;0,LEN(サービス分析!$B$91)&lt;&gt;0,LEN(サービス分析!$B$92)&lt;&gt;0,LEN(サービス分析!$B$93)=0),"講評本文③を入力してください","")</definedName>
    <definedName name="SBcase7_6">IF(AND(LEN(サービス分析!$B$108)&lt;&gt;0,LEN(サービス分析!$B$109)&lt;&gt;0,LEN(サービス分析!$B$110)&lt;&gt;0,LEN(サービス分析!$B$111)&lt;&gt;0,LEN(サービス分析!$B$112)&lt;&gt;0,LEN(サービス分析!$B$113)=0),"講評本文③を入力してください","")</definedName>
    <definedName name="SBcase8_1">IF(AND(LEN(サービス分析!$B$15)&lt;&gt;0,LEN(サービス分析!$B$16)&lt;&gt;0,LEN(サービス分析!$B$19)=0,LEN(サービス分析!$B$20)&lt;&gt;0),"講評タイトル③を入力してください","")</definedName>
    <definedName name="SBcase8_2">IF(AND(LEN(サービス分析!$B$37)&lt;&gt;0,LEN(サービス分析!$B$38)&lt;&gt;0,LEN(サービス分析!$B$41)=0,LEN(サービス分析!$B$42)&lt;&gt;0),"講評タイトル③を入力してください","")</definedName>
    <definedName name="SBcase8_3">IF(AND(LEN(サービス分析!$B$68)&lt;&gt;0,LEN(サービス分析!$B$69)&lt;&gt;0,LEN(サービス分析!$B$72)=0,LEN(サービス分析!$B$73)&lt;&gt;0),"講評タイトル③を入力してください","")</definedName>
    <definedName name="SBcase8_5">IF(AND(LEN(サービス分析!$B$88)&lt;&gt;0,LEN(サービス分析!$B$89)&lt;&gt;0,LEN(サービス分析!$B$92)=0,LEN(サービス分析!$B$93)&lt;&gt;0),"講評タイトル③を入力してください","")</definedName>
    <definedName name="SBcase8_6">IF(AND(LEN(サービス分析!$B$108)&lt;&gt;0,LEN(サービス分析!$B$109)&lt;&gt;0,LEN(サービス分析!$B$112)=0,LEN(サービス分析!$B$113)&lt;&gt;0),"講評タイトル③を入力してください","")</definedName>
    <definedName name="SBcase9_1">IF(AND(LEN(サービス分析!$B$15)&lt;&gt;0,LEN(サービス分析!$B$16)&lt;&gt;0,LEN(サービス分析!$B$19)&lt;&gt;0,LEN(サービス分析!$B$20)=0),"講評本文③を入力してください","")</definedName>
    <definedName name="SBcase9_2">IF(AND(LEN(サービス分析!$B$37)&lt;&gt;0,LEN(サービス分析!$B$38)&lt;&gt;0,LEN(サービス分析!$B$41)&lt;&gt;0,LEN(サービス分析!$B$42)=0),"講評本文③を入力してください","")</definedName>
    <definedName name="SBcase9_3">IF(AND(LEN(サービス分析!$B$68)&lt;&gt;0,LEN(サービス分析!$B$69)&lt;&gt;0,LEN(サービス分析!$B$72)&lt;&gt;0,LEN(サービス分析!$B$73)=0),"講評本文③を入力してください","")</definedName>
    <definedName name="SBcase9_5">IF(AND(LEN(サービス分析!$B$88)&lt;&gt;0,LEN(サービス分析!$B$89)&lt;&gt;0,LEN(サービス分析!$B$92)&lt;&gt;0,LEN(サービス分析!$B$93)=0),"講評本文③を入力してください","")</definedName>
    <definedName name="SBcase9_6">IF(AND(LEN(サービス分析!$B$108)&lt;&gt;0,LEN(サービス分析!$B$109)&lt;&gt;0,LEN(サービス分析!$B$112)&lt;&gt;0,LEN(サービス分析!$B$113)=0),"講評本文③を入力してください","")</definedName>
    <definedName name="SBcaseB1_1">IF(AND(LEN(サービス分析!$B$127)=0,LEN(サービス分析!$B$128)=0,LEN(サービス分析!$B$129)=0,LEN(サービス分析!$B$130)=0,LEN(サービス分析!$B$131)=0,LEN(サービス分析!$B$132)=0),"評価項目1の講評を入力してください","")</definedName>
    <definedName name="SBcaseB1_2">IF(AND(LEN(サービス分析!$B$143)=0,LEN(サービス分析!$B$144)=0,LEN(サービス分析!$B$145)=0,LEN(サービス分析!$B$146)=0,LEN(サービス分析!$B$147)=0,LEN(サービス分析!$B$148)=0),"評価項目2の講評を入力してください","")</definedName>
    <definedName name="SBcaseB1_3">IF(AND(LEN(サービス分析!$B$158)=0,LEN(サービス分析!$B$159)=0,LEN(サービス分析!$B$160)=0,LEN(サービス分析!$B$161)=0,LEN(サービス分析!$B$162)=0,LEN(サービス分析!$B$163)=0),"評価項目3の講評を入力してください","")</definedName>
    <definedName name="SBcaseB1_4">IF(AND(LEN(サービス分析!$B$170)=0,LEN(サービス分析!$B$171)=0,LEN(サービス分析!$B$172)=0,LEN(サービス分析!$B$173)=0,LEN(サービス分析!$B$174)=0,LEN(サービス分析!$B$175)=0),"評価項目4の講評を入力してください","")</definedName>
    <definedName name="SBcaseB2_1">IF(AND(LEN(サービス分析!$B$127)=0,LEN(サービス分析!$B$128)=0),"講評①は必須、②③は任意","")</definedName>
    <definedName name="SBcaseB2_2">IF(AND(LEN(サービス分析!$B$143)=0,LEN(サービス分析!$B$144)=0),"講評①は必須、②③は任意","")</definedName>
    <definedName name="SBcaseB2_3">IF(AND(LEN(サービス分析!$B$158)=0,LEN(サービス分析!$B$159)=0),"講評①は必須、②③は任意","")</definedName>
    <definedName name="SBcaseB2_4">IF(AND(LEN(サービス分析!$B$170)=0,LEN(サービス分析!$B$171)=0),"講評①は必須、②③は任意","")</definedName>
    <definedName name="SBcaseB3_1">IF(AND(LEN(サービス分析!$B$127)=0,LEN(サービス分析!$B$128)&lt;&gt;0),"講評タイトル①を入力してください",IF(AND(LEN(サービス分析!$B$127)&lt;&gt;0,LEN(サービス分析!$B$128)=0),"講評本文①を入力してください",""))</definedName>
    <definedName name="SBcaseB3_2">IF(AND(LEN(サービス分析!$B$143)=0,LEN(サービス分析!$B$144)&lt;&gt;0),"講評タイトル①を入力してください",IF(AND(LEN(サービス分析!$B$143)&lt;&gt;0,LEN(サービス分析!$B$144)=0),"講評本文①を入力してください",""))</definedName>
    <definedName name="SBcaseB3_3">IF(AND(LEN(サービス分析!$B$158)=0,LEN(サービス分析!$B$159)&lt;&gt;0),"講評タイトル①を入力してください",IF(AND(LEN(サービス分析!$B$158)&lt;&gt;0,LEN(サービス分析!$B$159)=0),"講評本文①を入力してください",""))</definedName>
    <definedName name="SBcaseB3_4">IF(AND(LEN(サービス分析!$B$170)=0,LEN(サービス分析!$B$171)&lt;&gt;0),"講評タイトル①を入力してください",IF(AND(LEN(サービス分析!$B$170)&lt;&gt;0,LEN(サービス分析!$B$171)=0),"講評本文①を入力してください",""))</definedName>
    <definedName name="SBcaseB4_1">IF(AND(LEN(サービス分析!$B$127)&lt;&gt;0,LEN(サービス分析!$B$128)&lt;&gt;0,LEN(サービス分析!$B$129)&lt;&gt;0,LEN(サービス分析!$B$130)=0),"講評本文②を入力してください","")</definedName>
    <definedName name="SBcaseB4_2">IF(AND(LEN(サービス分析!$B$143)&lt;&gt;0,LEN(サービス分析!$B$144)&lt;&gt;0,LEN(サービス分析!$B$145)&lt;&gt;0,LEN(サービス分析!$B$146)=0),"講評本文②を入力してください","")</definedName>
    <definedName name="SBcaseB4_3">IF(AND(LEN(サービス分析!$B$158)&lt;&gt;0,LEN(サービス分析!$B$159)&lt;&gt;0,LEN(サービス分析!$B$160)&lt;&gt;0,LEN(サービス分析!$B$161)=0),"講評本文②を入力してください","")</definedName>
    <definedName name="SBcaseB4_4">IF(AND(LEN(サービス分析!$B$170)&lt;&gt;0,LEN(サービス分析!$B$171)&lt;&gt;0,LEN(サービス分析!$B$172)&lt;&gt;0,LEN(サービス分析!$B$173)=0),"講評本文②を入力してください","")</definedName>
    <definedName name="SBcaseB5_1">IF(AND(LEN(サービス分析!$B$127)&lt;&gt;0,LEN(サービス分析!$B$128)&lt;&gt;0,LEN(サービス分析!$B$129)=0,LEN(サービス分析!$B$130)&lt;&gt;0),"講評タイトル②を入力してください","")</definedName>
    <definedName name="SBcaseB5_2">IF(AND(LEN(サービス分析!$B$143)&lt;&gt;0,LEN(サービス分析!$B$144)&lt;&gt;0,LEN(サービス分析!$B$145)=0,LEN(サービス分析!$B$146)&lt;&gt;0),"講評タイトル②を入力してください","")</definedName>
    <definedName name="SBcaseB5_3">IF(AND(LEN(サービス分析!$B$158)&lt;&gt;0,LEN(サービス分析!$B$159)&lt;&gt;0,LEN(サービス分析!$B$160)=0,LEN(サービス分析!$B$161)&lt;&gt;0),"講評タイトル②を入力してください","")</definedName>
    <definedName name="SBcaseB5_4">IF(AND(LEN(サービス分析!$B$170)&lt;&gt;0,LEN(サービス分析!$B$171)&lt;&gt;0,LEN(サービス分析!$B$172)=0,LEN(サービス分析!$B$173)&lt;&gt;0),"講評タイトル②を入力してください","")</definedName>
    <definedName name="SBcaseB6_1">IF(AND(LEN(サービス分析!$B$127)&lt;&gt;0,LEN(サービス分析!$B$128)&lt;&gt;0,LEN(サービス分析!$B$129)&lt;&gt;0,LEN(サービス分析!$B$130)&lt;&gt;0,LEN(サービス分析!$B$131)=0,LEN(サービス分析!$B$132)&lt;&gt;0),"講評タイトル③を入力してください","")</definedName>
    <definedName name="SBcaseB6_2">IF(AND(LEN(サービス分析!$B$143)&lt;&gt;0,LEN(サービス分析!$B$144)&lt;&gt;0,LEN(サービス分析!$B$145)&lt;&gt;0,LEN(サービス分析!$B$146)&lt;&gt;0,LEN(サービス分析!$B$147)=0,LEN(サービス分析!$B$148)&lt;&gt;0),"講評タイトル③を入力してください","")</definedName>
    <definedName name="SBcaseB6_3">IF(AND(LEN(サービス分析!$B$158)&lt;&gt;0,LEN(サービス分析!$B$159)&lt;&gt;0,LEN(サービス分析!$B$160)&lt;&gt;0,LEN(サービス分析!$B$161)&lt;&gt;0,LEN(サービス分析!$B$162)=0,LEN(サービス分析!$B$163)&lt;&gt;0),"講評タイトル③を入力してください","")</definedName>
    <definedName name="SBcaseB6_4">IF(AND(LEN(サービス分析!$B$170)&lt;&gt;0,LEN(サービス分析!$B$171)&lt;&gt;0,LEN(サービス分析!$B$172)&lt;&gt;0,LEN(サービス分析!$B$173)&lt;&gt;0,LEN(サービス分析!$B$174)=0,LEN(サービス分析!$B$175)&lt;&gt;0),"講評タイトル③を入力してください","")</definedName>
    <definedName name="SBcaseB7_1">IF(AND(LEN(サービス分析!$B$127)&lt;&gt;0,LEN(サービス分析!$B$128)&lt;&gt;0,LEN(サービス分析!$B$129)&lt;&gt;0,LEN(サービス分析!$B$130)&lt;&gt;0,LEN(サービス分析!$B$131)&lt;&gt;0,LEN(サービス分析!$B$132)=0),"講評本文③を入力してください","")</definedName>
    <definedName name="SBcaseB7_2">IF(AND(LEN(サービス分析!$B$143)&lt;&gt;0,LEN(サービス分析!$B$144)&lt;&gt;0,LEN(サービス分析!$B$145)&lt;&gt;0,LEN(サービス分析!$B$146)&lt;&gt;0,LEN(サービス分析!$B$147)&lt;&gt;0,LEN(サービス分析!$B$148)=0),"講評本文③を入力してください","")</definedName>
    <definedName name="SBcaseB7_3">IF(AND(LEN(サービス分析!$B$158)&lt;&gt;0,LEN(サービス分析!$B$159)&lt;&gt;0,LEN(サービス分析!$B$160)&lt;&gt;0,LEN(サービス分析!$B$161)&lt;&gt;0,LEN(サービス分析!$B$162)&lt;&gt;0,LEN(サービス分析!$B$163)=0),"講評本文③を入力してください","")</definedName>
    <definedName name="SBcaseB7_4">IF(AND(LEN(サービス分析!$B$170)&lt;&gt;0,LEN(サービス分析!$B$171)&lt;&gt;0,LEN(サービス分析!$B$172)&lt;&gt;0,LEN(サービス分析!$B$173)&lt;&gt;0,LEN(サービス分析!$B$174)&lt;&gt;0,LEN(サービス分析!$B$175)=0),"講評本文③を入力してください","")</definedName>
    <definedName name="SBcaseB8_1">IF(AND(LEN(サービス分析!$B$127)&lt;&gt;0,LEN(サービス分析!$B$128)&lt;&gt;0,LEN(サービス分析!$B$131)=0,LEN(サービス分析!$B$132)&lt;&gt;0),"講評タイトル③を入力してください","")</definedName>
    <definedName name="SBcaseB8_2">IF(AND(LEN(サービス分析!$B$143)&lt;&gt;0,LEN(サービス分析!$B$144)&lt;&gt;0,LEN(サービス分析!$B$147)=0,LEN(サービス分析!$B$148)&lt;&gt;0),"講評タイトル③を入力してください","")</definedName>
    <definedName name="SBcaseB8_3">IF(AND(LEN(サービス分析!$B$158)&lt;&gt;0,LEN(サービス分析!$B$159)&lt;&gt;0,LEN(サービス分析!$B$162)=0,LEN(サービス分析!$B$163)&lt;&gt;0),"講評タイトル③を入力してください","")</definedName>
    <definedName name="SBcaseB8_4">IF(AND(LEN(サービス分析!$B$170)&lt;&gt;0,LEN(サービス分析!$B$171)&lt;&gt;0,LEN(サービス分析!$B$174)=0,LEN(サービス分析!$B$175)&lt;&gt;0),"講評タイトル③を入力してください","")</definedName>
    <definedName name="SBcaseB9_1">IF(AND(LEN(サービス分析!$B$127)&lt;&gt;0,LEN(サービス分析!$B$128)&lt;&gt;0,LEN(サービス分析!$B$131)&lt;&gt;0,LEN(サービス分析!$B$132)=0),"講評本文③を入力してください","")</definedName>
    <definedName name="SBcaseB9_2">IF(AND(LEN(サービス分析!$B$143)&lt;&gt;0,LEN(サービス分析!$B$144)&lt;&gt;0,LEN(サービス分析!$B$147)&lt;&gt;0,LEN(サービス分析!$B$148)=0),"講評本文③を入力してください","")</definedName>
    <definedName name="SBcaseB9_3">IF(AND(LEN(サービス分析!$B$158)&lt;&gt;0,LEN(サービス分析!$B$159)&lt;&gt;0,LEN(サービス分析!$B$162)&lt;&gt;0,LEN(サービス分析!$B$163)=0),"講評本文③を入力してください","")</definedName>
    <definedName name="SBcaseB9_4">IF(AND(LEN(サービス分析!$B$170)&lt;&gt;0,LEN(サービス分析!$B$171)&lt;&gt;0,LEN(サービス分析!$B$174)&lt;&gt;0,LEN(サービス分析!$B$175)=0),"講評本文③を入力してください","")</definedName>
    <definedName name="SBcheckA_1">IF(LEN(SBcase1_1)&lt;&gt;0,SBcase1_1,IF(LEN(SBcase2_1)&lt;&gt;0,SBcase2_1,IF(LEN(SBcase3_1)&lt;&gt;0,SBcase3_1,IF(LEN(SBcase4_1)&lt;&gt;0,SBcase4_1,IF(LEN(SBcase5_1)&lt;&gt;0,SBcase5_1,"")))))</definedName>
    <definedName name="SBcheckA_2">IF(LEN(SBcase1_2)&lt;&gt;0,SBcase1_2,IF(LEN(SBcase2_2)&lt;&gt;0,SBcase2_2,IF(LEN(SBcase3_2)&lt;&gt;0,SBcase3_2,IF(LEN(SBcase4_2)&lt;&gt;0,SBcase4_2,IF(LEN(SBcase5_2)&lt;&gt;0,SBcase5_2,"")))))</definedName>
    <definedName name="SBcheckA_3">IF(LEN(SBcase1_3)&lt;&gt;0,SBcase1_3,IF(LEN(SBcase2_3)&lt;&gt;0,SBcase2_3,IF(LEN(SBcase3_3)&lt;&gt;0,SBcase3_3,IF(LEN(SBcase4_3)&lt;&gt;0,SBcase4_3,IF(LEN(SBcase5_3)&lt;&gt;0,SBcase5_3,"")))))</definedName>
    <definedName name="SBcheckA_5">IF(LEN(SBcase1_5)&lt;&gt;0,SBcase1_5,IF(LEN(SBcase2_5)&lt;&gt;0,SBcase2_5,IF(LEN(SBcase3_5)&lt;&gt;0,SBcase3_5,IF(LEN(SBcase4_5)&lt;&gt;0,SBcase4_5,IF(LEN(SBcase5_5)&lt;&gt;0,SBcase5_5,"")))))</definedName>
    <definedName name="SBcheckA_6">IF(LEN(SBcase1_6)&lt;&gt;0,SBcase1_6,IF(LEN(SBcase2_6)&lt;&gt;0,SBcase2_6,IF(LEN(SBcase3_6)&lt;&gt;0,SBcase3_6,IF(LEN(SBcase4_6)&lt;&gt;0,SBcase4_6,IF(LEN(SBcase5_6)&lt;&gt;0,SBcase5_6,"")))))</definedName>
    <definedName name="SBcheckB_1">IF(LEN(SBcase6_1)&lt;&gt;0,SBcase6_1,IF(LEN(SBcase7_1)&lt;&gt;0,SBcase7_1,IF(LEN(SBcase8_1)&lt;&gt;0,SBcase8_1,IF(LEN(SBcase9_1)&lt;&gt;0,SBcase9_1,""))))</definedName>
    <definedName name="SBcheckB_2">IF(LEN(SBcase6_2)&lt;&gt;0,SBcase6_2,IF(LEN(SBcase7_2)&lt;&gt;0,SBcase7_2,IF(LEN(SBcase8_2)&lt;&gt;0,SBcase8_2,IF(LEN(SBcase9_2)&lt;&gt;0,SBcase9_2,""))))</definedName>
    <definedName name="SBcheckB_3">IF(LEN(SBcase6_3)&lt;&gt;0,SBcase6_3,IF(LEN(SBcase7_3)&lt;&gt;0,SBcase7_3,IF(LEN(SBcase8_3)&lt;&gt;0,SBcase8_3,IF(LEN(SBcase9_3)&lt;&gt;0,SBcase9_3,""))))</definedName>
    <definedName name="SBcheckB_5">IF(LEN(SBcase6_5)&lt;&gt;0,SBcase6_5,IF(LEN(SBcase7_5)&lt;&gt;0,SBcase7_5,IF(LEN(SBcase8_5)&lt;&gt;0,SBcase8_5,IF(LEN(SBcase9_5)&lt;&gt;0,SBcase9_5,""))))</definedName>
    <definedName name="SBcheckB_6">IF(LEN(SBcase6_6)&lt;&gt;0,SBcase6_6,IF(LEN(SBcase7_6)&lt;&gt;0,SBcase7_6,IF(LEN(SBcase8_6)&lt;&gt;0,SBcase8_6,IF(LEN(SBcase9_6)&lt;&gt;0,SBcase9_6,""))))</definedName>
    <definedName name="SBcheckBA_1">IF(LEN(SBcaseB1_1)&lt;&gt;0,SBcaseB1_1,IF(LEN(SBcaseB2_1)&lt;&gt;0,SBcaseB2_1,IF(LEN(SBcaseB3_1)&lt;&gt;0,SBcaseB3_1,IF(LEN(SBcaseB4_1)&lt;&gt;0,SBcaseB4_1,IF(LEN(SBcaseB5_1)&lt;&gt;0,SBcaseB5_1,"")))))</definedName>
    <definedName name="SBcheckBA_2">IF(LEN(SBcaseB1_2)&lt;&gt;0,SBcaseB1_2,IF(LEN(SBcaseB2_2)&lt;&gt;0,SBcaseB2_2,IF(LEN(SBcaseB3_2)&lt;&gt;0,SBcaseB3_2,IF(LEN(SBcaseB4_2)&lt;&gt;0,SBcaseB4_2,IF(LEN(SBcaseB5_2)&lt;&gt;0,SBcaseB5_2,"")))))</definedName>
    <definedName name="SBcheckBA_3">IF(LEN(SBcaseB1_3)&lt;&gt;0,SBcaseB1_3,IF(LEN(SBcaseB2_3)&lt;&gt;0,SBcaseB2_3,IF(LEN(SBcaseB3_3)&lt;&gt;0,SBcaseB3_3,IF(LEN(SBcaseB4_3)&lt;&gt;0,SBcaseB4_3,IF(LEN(SBcaseB5_3)&lt;&gt;0,SBcaseB5_3,"")))))</definedName>
    <definedName name="SBcheckBA_4">IF(LEN(SBcaseB1_4)&lt;&gt;0,SBcaseB1_4,IF(LEN(SBcaseB2_4)&lt;&gt;0,SBcaseB2_4,IF(LEN(SBcaseB3_4)&lt;&gt;0,SBcaseB3_4,IF(LEN(SBcaseB4_4)&lt;&gt;0,SBcaseB4_4,IF(LEN(SBcaseB5_4)&lt;&gt;0,SBcaseB5_4,"")))))</definedName>
    <definedName name="SBcheckBB_1">IF(LEN(SBcaseB6_1)&lt;&gt;0,SBcaseB6_1,IF(LEN(SBcaseB7_1)&lt;&gt;0,SBcaseB7_1,IF(LEN(SBcaseB8_1)&lt;&gt;0,SBcaseB8_1,IF(LEN(SBcaseB9_1)&lt;&gt;0,SBcaseB9_1,""))))</definedName>
    <definedName name="SBcheckBB_2">IF(LEN(SBcaseB6_2)&lt;&gt;0,SBcaseB6_2,IF(LEN(SBcaseB7_2)&lt;&gt;0,SBcaseB7_2,IF(LEN(SBcaseB8_2)&lt;&gt;0,SBcaseB8_2,IF(LEN(SBcaseB9_2)&lt;&gt;0,SBcaseB9_2,""))))</definedName>
    <definedName name="SBcheckBB_3">IF(LEN(SBcaseB6_3)&lt;&gt;0,SBcaseB6_3,IF(LEN(SBcaseB7_3)&lt;&gt;0,SBcaseB7_3,IF(LEN(SBcaseB8_3)&lt;&gt;0,SBcaseB8_3,IF(LEN(SBcaseB9_3)&lt;&gt;0,SBcaseB9_3,""))))</definedName>
    <definedName name="SBcheckBB_4">IF(LEN(SBcaseB6_4)&lt;&gt;0,SBcaseB6_4,IF(LEN(SBcaseB7_4)&lt;&gt;0,SBcaseB7_4,IF(LEN(SBcaseB8_4)&lt;&gt;0,SBcaseB8_4,IF(LEN(SBcaseB9_4)&lt;&gt;0,SBcaseB9_4,""))))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P15" i="76" l="1"/>
  <c r="AP10" i="76"/>
  <c r="AP5" i="76"/>
  <c r="AO15" i="76"/>
  <c r="AO10" i="76"/>
  <c r="AO5" i="76"/>
  <c r="AN15" i="76"/>
  <c r="AN10" i="76"/>
  <c r="AN5" i="76"/>
  <c r="F15" i="76"/>
  <c r="F10" i="76"/>
  <c r="F5" i="76"/>
  <c r="L15" i="76"/>
  <c r="L10" i="76"/>
  <c r="L5" i="76"/>
  <c r="D24" i="74"/>
  <c r="G30" i="74"/>
  <c r="G29" i="74"/>
  <c r="G28" i="74"/>
  <c r="G27" i="74"/>
  <c r="G26" i="74"/>
  <c r="G25" i="74"/>
  <c r="F5" i="74"/>
  <c r="I17" i="74"/>
  <c r="C16" i="74"/>
  <c r="F17" i="74"/>
  <c r="D17" i="74"/>
  <c r="R23" i="74"/>
  <c r="Q23" i="74"/>
  <c r="P23" i="74"/>
  <c r="R22" i="74"/>
  <c r="Q22" i="74"/>
  <c r="P22" i="74"/>
  <c r="R21" i="74"/>
  <c r="Q21" i="74"/>
  <c r="P21" i="74"/>
  <c r="R20" i="74"/>
  <c r="Q20" i="74"/>
  <c r="P20" i="74"/>
  <c r="R19" i="74"/>
  <c r="Q19" i="74"/>
  <c r="P19" i="74"/>
  <c r="I12" i="74"/>
  <c r="C11" i="74"/>
  <c r="F12" i="74"/>
  <c r="D12" i="74"/>
  <c r="R15" i="74"/>
  <c r="Q15" i="74"/>
  <c r="P15" i="74"/>
  <c r="R14" i="74"/>
  <c r="Q14" i="74"/>
  <c r="P14" i="74"/>
  <c r="I7" i="74"/>
  <c r="C6" i="74"/>
  <c r="F7" i="74"/>
  <c r="D7" i="74"/>
  <c r="R10" i="74"/>
  <c r="Q10" i="74"/>
  <c r="P10" i="74"/>
  <c r="R9" i="74"/>
  <c r="Q9" i="74"/>
  <c r="P9" i="74"/>
  <c r="D169" i="53"/>
  <c r="G175" i="53"/>
  <c r="G174" i="53"/>
  <c r="G173" i="53"/>
  <c r="G172" i="53"/>
  <c r="G171" i="53"/>
  <c r="G170" i="53"/>
  <c r="F118" i="53"/>
  <c r="I165" i="53"/>
  <c r="C164" i="53"/>
  <c r="F165" i="53"/>
  <c r="D165" i="53"/>
  <c r="R168" i="53"/>
  <c r="Q168" i="53"/>
  <c r="P168" i="53"/>
  <c r="R167" i="53"/>
  <c r="Q167" i="53"/>
  <c r="P167" i="53"/>
  <c r="D157" i="53"/>
  <c r="G163" i="53"/>
  <c r="G162" i="53"/>
  <c r="G161" i="53"/>
  <c r="G160" i="53"/>
  <c r="G159" i="53"/>
  <c r="G158" i="53"/>
  <c r="I150" i="53"/>
  <c r="C149" i="53"/>
  <c r="F150" i="53"/>
  <c r="D150" i="53"/>
  <c r="R156" i="53"/>
  <c r="Q156" i="53"/>
  <c r="P156" i="53"/>
  <c r="R155" i="53"/>
  <c r="Q155" i="53"/>
  <c r="P155" i="53"/>
  <c r="R154" i="53"/>
  <c r="Q154" i="53"/>
  <c r="P154" i="53"/>
  <c r="R153" i="53"/>
  <c r="Q153" i="53"/>
  <c r="P153" i="53"/>
  <c r="R152" i="53"/>
  <c r="Q152" i="53"/>
  <c r="P152" i="53"/>
  <c r="D142" i="53"/>
  <c r="G148" i="53"/>
  <c r="G147" i="53"/>
  <c r="G146" i="53"/>
  <c r="G145" i="53"/>
  <c r="G144" i="53"/>
  <c r="G143" i="53"/>
  <c r="I134" i="53"/>
  <c r="C133" i="53"/>
  <c r="F134" i="53"/>
  <c r="D134" i="53"/>
  <c r="R141" i="53"/>
  <c r="Q141" i="53"/>
  <c r="P141" i="53"/>
  <c r="R140" i="53"/>
  <c r="Q140" i="53"/>
  <c r="P140" i="53"/>
  <c r="R139" i="53"/>
  <c r="Q139" i="53"/>
  <c r="P139" i="53"/>
  <c r="R138" i="53"/>
  <c r="Q138" i="53"/>
  <c r="P138" i="53"/>
  <c r="R137" i="53"/>
  <c r="Q137" i="53"/>
  <c r="P137" i="53"/>
  <c r="R136" i="53"/>
  <c r="Q136" i="53"/>
  <c r="P136" i="53"/>
  <c r="D126" i="53"/>
  <c r="G132" i="53"/>
  <c r="G131" i="53"/>
  <c r="G130" i="53"/>
  <c r="G129" i="53"/>
  <c r="G128" i="53"/>
  <c r="G127" i="53"/>
  <c r="I120" i="53"/>
  <c r="C119" i="53"/>
  <c r="F120" i="53"/>
  <c r="D120" i="53"/>
  <c r="R125" i="53"/>
  <c r="Q125" i="53"/>
  <c r="P125" i="53"/>
  <c r="R124" i="53"/>
  <c r="Q124" i="53"/>
  <c r="P124" i="53"/>
  <c r="R123" i="53"/>
  <c r="Q123" i="53"/>
  <c r="P123" i="53"/>
  <c r="R122" i="53"/>
  <c r="Q122" i="53"/>
  <c r="P122" i="53"/>
  <c r="D107" i="53"/>
  <c r="G113" i="53"/>
  <c r="G112" i="53"/>
  <c r="G111" i="53"/>
  <c r="G110" i="53"/>
  <c r="G109" i="53"/>
  <c r="G108" i="53"/>
  <c r="F95" i="53"/>
  <c r="I103" i="53"/>
  <c r="C102" i="53"/>
  <c r="F103" i="53"/>
  <c r="D103" i="53"/>
  <c r="R106" i="53"/>
  <c r="Q106" i="53"/>
  <c r="P106" i="53"/>
  <c r="R105" i="53"/>
  <c r="Q105" i="53"/>
  <c r="P105" i="53"/>
  <c r="I97" i="53"/>
  <c r="C96" i="53"/>
  <c r="F97" i="53"/>
  <c r="D97" i="53"/>
  <c r="R101" i="53"/>
  <c r="Q101" i="53"/>
  <c r="P101" i="53"/>
  <c r="R100" i="53"/>
  <c r="Q100" i="53"/>
  <c r="P100" i="53"/>
  <c r="R99" i="53"/>
  <c r="Q99" i="53"/>
  <c r="P99" i="53"/>
  <c r="D87" i="53"/>
  <c r="G93" i="53"/>
  <c r="G92" i="53"/>
  <c r="G91" i="53"/>
  <c r="G90" i="53"/>
  <c r="G89" i="53"/>
  <c r="G88" i="53"/>
  <c r="F75" i="53"/>
  <c r="I83" i="53"/>
  <c r="C82" i="53"/>
  <c r="F83" i="53"/>
  <c r="D83" i="53"/>
  <c r="R86" i="53"/>
  <c r="Q86" i="53"/>
  <c r="P86" i="53"/>
  <c r="R85" i="53"/>
  <c r="Q85" i="53"/>
  <c r="P85" i="53"/>
  <c r="I77" i="53"/>
  <c r="C76" i="53"/>
  <c r="F77" i="53"/>
  <c r="D77" i="53"/>
  <c r="R81" i="53"/>
  <c r="Q81" i="53"/>
  <c r="P81" i="53"/>
  <c r="R80" i="53"/>
  <c r="Q80" i="53"/>
  <c r="P80" i="53"/>
  <c r="R79" i="53"/>
  <c r="Q79" i="53"/>
  <c r="P79" i="53"/>
  <c r="D67" i="53"/>
  <c r="G73" i="53"/>
  <c r="G72" i="53"/>
  <c r="G71" i="53"/>
  <c r="G70" i="53"/>
  <c r="G69" i="53"/>
  <c r="G68" i="53"/>
  <c r="F44" i="53"/>
  <c r="I63" i="53"/>
  <c r="C62" i="53"/>
  <c r="F63" i="53"/>
  <c r="D63" i="53"/>
  <c r="R66" i="53"/>
  <c r="Q66" i="53"/>
  <c r="P66" i="53"/>
  <c r="R65" i="53"/>
  <c r="Q65" i="53"/>
  <c r="P65" i="53"/>
  <c r="I58" i="53"/>
  <c r="C57" i="53"/>
  <c r="F58" i="53"/>
  <c r="D58" i="53"/>
  <c r="R61" i="53"/>
  <c r="Q61" i="53"/>
  <c r="P61" i="53"/>
  <c r="R60" i="53"/>
  <c r="Q60" i="53"/>
  <c r="P60" i="53"/>
  <c r="I52" i="53"/>
  <c r="C51" i="53"/>
  <c r="F52" i="53"/>
  <c r="D52" i="53"/>
  <c r="R56" i="53"/>
  <c r="Q56" i="53"/>
  <c r="P56" i="53"/>
  <c r="R55" i="53"/>
  <c r="Q55" i="53"/>
  <c r="P55" i="53"/>
  <c r="R54" i="53"/>
  <c r="Q54" i="53"/>
  <c r="P54" i="53"/>
  <c r="I46" i="53"/>
  <c r="C45" i="53"/>
  <c r="F46" i="53"/>
  <c r="D46" i="53"/>
  <c r="R50" i="53"/>
  <c r="Q50" i="53"/>
  <c r="P50" i="53"/>
  <c r="R49" i="53"/>
  <c r="Q49" i="53"/>
  <c r="P49" i="53"/>
  <c r="R48" i="53"/>
  <c r="Q48" i="53"/>
  <c r="P48" i="53"/>
  <c r="D36" i="53"/>
  <c r="G42" i="53"/>
  <c r="G41" i="53"/>
  <c r="G40" i="53"/>
  <c r="G39" i="53"/>
  <c r="G38" i="53"/>
  <c r="G37" i="53"/>
  <c r="F22" i="53"/>
  <c r="I30" i="53"/>
  <c r="C29" i="53"/>
  <c r="F30" i="53"/>
  <c r="D30" i="53"/>
  <c r="R35" i="53"/>
  <c r="Q35" i="53"/>
  <c r="P35" i="53"/>
  <c r="R34" i="53"/>
  <c r="Q34" i="53"/>
  <c r="P34" i="53"/>
  <c r="R33" i="53"/>
  <c r="Q33" i="53"/>
  <c r="P33" i="53"/>
  <c r="R32" i="53"/>
  <c r="Q32" i="53"/>
  <c r="P32" i="53"/>
  <c r="I24" i="53"/>
  <c r="C23" i="53"/>
  <c r="F24" i="53"/>
  <c r="D24" i="53"/>
  <c r="R28" i="53"/>
  <c r="Q28" i="53"/>
  <c r="P28" i="53"/>
  <c r="R27" i="53"/>
  <c r="Q27" i="53"/>
  <c r="P27" i="53"/>
  <c r="R26" i="53"/>
  <c r="Q26" i="53"/>
  <c r="P26" i="53"/>
  <c r="D14" i="53"/>
  <c r="G20" i="53"/>
  <c r="G19" i="53"/>
  <c r="G18" i="53"/>
  <c r="G17" i="53"/>
  <c r="G16" i="53"/>
  <c r="G15" i="53"/>
  <c r="F6" i="53"/>
  <c r="I8" i="53"/>
  <c r="C7" i="53"/>
  <c r="F8" i="53"/>
  <c r="D8" i="53"/>
  <c r="R13" i="53"/>
  <c r="Q13" i="53"/>
  <c r="P13" i="53"/>
  <c r="R12" i="53"/>
  <c r="Q12" i="53"/>
  <c r="P12" i="53"/>
  <c r="R11" i="53"/>
  <c r="Q11" i="53"/>
  <c r="P11" i="53"/>
  <c r="R10" i="53"/>
  <c r="Q10" i="53"/>
  <c r="P10" i="53"/>
  <c r="J12" i="70"/>
  <c r="J23" i="72"/>
  <c r="C2" i="72"/>
  <c r="K36" i="70" l="1"/>
  <c r="K34" i="70"/>
  <c r="K32" i="70"/>
  <c r="K30" i="70"/>
  <c r="K28" i="70"/>
  <c r="K26" i="70"/>
  <c r="K24" i="70"/>
  <c r="K22" i="70"/>
  <c r="K20" i="70"/>
  <c r="K18" i="70"/>
  <c r="P36" i="72"/>
  <c r="E10" i="77"/>
  <c r="E8" i="77"/>
  <c r="E5" i="77"/>
  <c r="K16" i="70"/>
  <c r="K10" i="70"/>
  <c r="K4" i="70"/>
  <c r="K3" i="70"/>
  <c r="AH17" i="76"/>
  <c r="AH12" i="76"/>
  <c r="AH7" i="76"/>
  <c r="AH16" i="76"/>
  <c r="AH11" i="76"/>
  <c r="AH6" i="76"/>
  <c r="E16" i="66"/>
  <c r="E14" i="66"/>
  <c r="E12" i="66"/>
  <c r="E9" i="66"/>
  <c r="E7" i="66"/>
  <c r="E5" i="66"/>
  <c r="E15" i="66"/>
  <c r="E13" i="66"/>
  <c r="E11" i="66"/>
  <c r="E8" i="66"/>
  <c r="E6" i="66"/>
  <c r="E4" i="66"/>
  <c r="X10" i="72"/>
  <c r="X9" i="72"/>
  <c r="X8" i="72"/>
  <c r="X7" i="72"/>
  <c r="X6" i="72"/>
  <c r="X5" i="72"/>
  <c r="X4" i="72"/>
  <c r="X3" i="72"/>
  <c r="X2" i="72"/>
  <c r="X1" i="72"/>
  <c r="I29" i="72"/>
  <c r="C9" i="77"/>
  <c r="C7" i="77"/>
  <c r="C4" i="77"/>
  <c r="A1" i="77"/>
  <c r="D2" i="77"/>
  <c r="A1" i="66"/>
  <c r="A1" i="76"/>
  <c r="A1" i="74"/>
  <c r="A1" i="53"/>
  <c r="A1" i="70"/>
  <c r="AJ17" i="76"/>
  <c r="AJ12" i="76"/>
  <c r="AJ7" i="76"/>
  <c r="P14" i="76"/>
  <c r="P9" i="76"/>
  <c r="P4" i="76"/>
  <c r="AG2" i="76"/>
  <c r="F2" i="74"/>
  <c r="F2" i="53"/>
  <c r="A2" i="66"/>
  <c r="I33" i="72"/>
  <c r="I31" i="72"/>
  <c r="I30" i="72"/>
  <c r="I32" i="72"/>
  <c r="I35" i="72"/>
  <c r="I34" i="72"/>
  <c r="A2" i="70"/>
  <c r="G8" i="70"/>
  <c r="K15" i="70"/>
  <c r="K17" i="70"/>
  <c r="K19" i="70"/>
  <c r="K21" i="70"/>
  <c r="K23" i="70"/>
  <c r="K25" i="70"/>
  <c r="K27" i="70"/>
  <c r="K29" i="70"/>
  <c r="K31" i="70"/>
  <c r="K33" i="70"/>
  <c r="K35" i="70"/>
</calcChain>
</file>

<file path=xl/sharedStrings.xml><?xml version="1.0" encoding="utf-8"?>
<sst xmlns="http://schemas.openxmlformats.org/spreadsheetml/2006/main" count="643" uniqueCount="292">
  <si>
    <t>1</t>
    <phoneticPr fontId="3"/>
  </si>
  <si>
    <t>004</t>
    <phoneticPr fontId="3"/>
  </si>
  <si>
    <t>2022</t>
    <phoneticPr fontId="3"/>
  </si>
  <si>
    <t>C</t>
  </si>
  <si>
    <t>年</t>
  </si>
  <si>
    <t>月</t>
  </si>
  <si>
    <t>日</t>
    <rPh sb="0" eb="1">
      <t>ニチ</t>
    </rPh>
    <phoneticPr fontId="3"/>
  </si>
  <si>
    <t>東京都福祉サービス評価推進機構</t>
  </si>
  <si>
    <t>公益財団法人　東京都福祉保健財団理事長　殿</t>
    <rPh sb="0" eb="2">
      <t>コウエキ</t>
    </rPh>
    <phoneticPr fontId="3"/>
  </si>
  <si>
    <t>〒　</t>
    <phoneticPr fontId="3"/>
  </si>
  <si>
    <t>所在地　</t>
    <rPh sb="0" eb="3">
      <t>ショザイチ</t>
    </rPh>
    <phoneticPr fontId="3"/>
  </si>
  <si>
    <t>評価機関名　</t>
    <phoneticPr fontId="3"/>
  </si>
  <si>
    <t>認証評価機関番号　</t>
    <phoneticPr fontId="3"/>
  </si>
  <si>
    <t>機構</t>
    <rPh sb="0" eb="2">
      <t>キコウ</t>
    </rPh>
    <phoneticPr fontId="3"/>
  </si>
  <si>
    <t>－</t>
    <phoneticPr fontId="3"/>
  </si>
  <si>
    <t>電話番号　</t>
    <rPh sb="0" eb="2">
      <t>デンワ</t>
    </rPh>
    <rPh sb="2" eb="4">
      <t>バンゴウ</t>
    </rPh>
    <phoneticPr fontId="3"/>
  </si>
  <si>
    <t>代表者氏名　</t>
    <phoneticPr fontId="3"/>
  </si>
  <si>
    <t>印</t>
    <phoneticPr fontId="3"/>
  </si>
  <si>
    <t>以下のとおり評価を行いましたので報告します。</t>
    <phoneticPr fontId="3"/>
  </si>
  <si>
    <t>評価者氏名・担当分野・評価者養成講習修了者番号</t>
    <rPh sb="6" eb="8">
      <t>タントウ</t>
    </rPh>
    <rPh sb="8" eb="10">
      <t>ブンヤ</t>
    </rPh>
    <phoneticPr fontId="3"/>
  </si>
  <si>
    <t>評価者氏名</t>
    <rPh sb="0" eb="2">
      <t>ヒョウカ</t>
    </rPh>
    <rPh sb="2" eb="3">
      <t>シャ</t>
    </rPh>
    <rPh sb="3" eb="5">
      <t>シメイ</t>
    </rPh>
    <phoneticPr fontId="3"/>
  </si>
  <si>
    <t>修了者番号</t>
    <rPh sb="0" eb="3">
      <t>シュウリョウシャ</t>
    </rPh>
    <rPh sb="3" eb="5">
      <t>バンゴウ</t>
    </rPh>
    <phoneticPr fontId="3"/>
  </si>
  <si>
    <t>①</t>
  </si>
  <si>
    <t>②</t>
  </si>
  <si>
    <t>③</t>
  </si>
  <si>
    <t>④</t>
    <phoneticPr fontId="3"/>
  </si>
  <si>
    <t>⑤</t>
    <phoneticPr fontId="3"/>
  </si>
  <si>
    <t>⑥</t>
    <phoneticPr fontId="3"/>
  </si>
  <si>
    <t>福祉サービス種別</t>
    <phoneticPr fontId="3"/>
  </si>
  <si>
    <t>訪問介護</t>
  </si>
  <si>
    <t>評価対象事業所名称</t>
    <rPh sb="6" eb="7">
      <t>ショ</t>
    </rPh>
    <phoneticPr fontId="3"/>
  </si>
  <si>
    <t>指定番号</t>
    <rPh sb="0" eb="2">
      <t>シテイ</t>
    </rPh>
    <rPh sb="2" eb="4">
      <t>バンゴウ</t>
    </rPh>
    <phoneticPr fontId="3"/>
  </si>
  <si>
    <t>事業所連絡先</t>
    <rPh sb="2" eb="3">
      <t>ショ</t>
    </rPh>
    <phoneticPr fontId="3"/>
  </si>
  <si>
    <t>〒</t>
  </si>
  <si>
    <t>所在地</t>
    <rPh sb="0" eb="3">
      <t>ショザイチ</t>
    </rPh>
    <phoneticPr fontId="3"/>
  </si>
  <si>
    <t>℡</t>
  </si>
  <si>
    <t>事業所代表者氏名</t>
    <rPh sb="2" eb="3">
      <t>ショ</t>
    </rPh>
    <phoneticPr fontId="3"/>
  </si>
  <si>
    <t>契約日</t>
    <phoneticPr fontId="3"/>
  </si>
  <si>
    <t>日</t>
  </si>
  <si>
    <t>利用者調査票配付日（実施日）</t>
    <rPh sb="5" eb="6">
      <t>ヒョウ</t>
    </rPh>
    <rPh sb="6" eb="8">
      <t>ハイフ</t>
    </rPh>
    <rPh sb="8" eb="9">
      <t>ビ</t>
    </rPh>
    <rPh sb="10" eb="13">
      <t>ジッシビ</t>
    </rPh>
    <phoneticPr fontId="3"/>
  </si>
  <si>
    <t>利用者調査結果報告日</t>
    <rPh sb="5" eb="7">
      <t>ケッカ</t>
    </rPh>
    <rPh sb="7" eb="9">
      <t>ホウコク</t>
    </rPh>
    <rPh sb="9" eb="10">
      <t>ビ</t>
    </rPh>
    <phoneticPr fontId="3"/>
  </si>
  <si>
    <t>自己評価の調査票配付日</t>
    <rPh sb="0" eb="2">
      <t>ジコ</t>
    </rPh>
    <rPh sb="2" eb="4">
      <t>ヒョウカ</t>
    </rPh>
    <rPh sb="5" eb="8">
      <t>チョウサヒョウ</t>
    </rPh>
    <rPh sb="8" eb="10">
      <t>ハイフ</t>
    </rPh>
    <rPh sb="10" eb="11">
      <t>ビ</t>
    </rPh>
    <phoneticPr fontId="3"/>
  </si>
  <si>
    <t>年</t>
    <rPh sb="0" eb="1">
      <t>ネン</t>
    </rPh>
    <phoneticPr fontId="3"/>
  </si>
  <si>
    <t>月</t>
    <rPh sb="0" eb="1">
      <t>ゲツ</t>
    </rPh>
    <phoneticPr fontId="3"/>
  </si>
  <si>
    <t>日</t>
    <rPh sb="0" eb="1">
      <t>ビ</t>
    </rPh>
    <phoneticPr fontId="3"/>
  </si>
  <si>
    <t>自己評価結果報告日</t>
    <rPh sb="0" eb="2">
      <t>ジコ</t>
    </rPh>
    <rPh sb="2" eb="4">
      <t>ヒョウカ</t>
    </rPh>
    <rPh sb="4" eb="6">
      <t>ケッカ</t>
    </rPh>
    <rPh sb="6" eb="8">
      <t>ホウコク</t>
    </rPh>
    <rPh sb="8" eb="9">
      <t>ビ</t>
    </rPh>
    <phoneticPr fontId="3"/>
  </si>
  <si>
    <t>訪問調査日</t>
    <phoneticPr fontId="3"/>
  </si>
  <si>
    <t>評価合議日</t>
    <phoneticPr fontId="3"/>
  </si>
  <si>
    <t>コメント 
(利用者調査・事業評価の工夫点、補助者・専門家等の活用、第三者性確保のための措置などを記入）</t>
    <phoneticPr fontId="3"/>
  </si>
  <si>
    <t>評価機関から上記及び別紙の評価結果を含む評価結果報告書を受け取りました。
本報告書の内容のうち、
　　　　　　　　　　　　　　　　</t>
    <phoneticPr fontId="3"/>
  </si>
  <si>
    <t>月</t>
    <rPh sb="0" eb="1">
      <t>ツキ</t>
    </rPh>
    <phoneticPr fontId="3"/>
  </si>
  <si>
    <t>日</t>
    <rPh sb="0" eb="1">
      <t>ヒ</t>
    </rPh>
    <phoneticPr fontId="3"/>
  </si>
  <si>
    <t>事業者代表者氏名</t>
  </si>
  <si>
    <t>印</t>
  </si>
  <si>
    <t>評価推進機構入力欄</t>
    <rPh sb="0" eb="2">
      <t>ヒョウカ</t>
    </rPh>
    <rPh sb="2" eb="4">
      <t>スイシン</t>
    </rPh>
    <rPh sb="4" eb="6">
      <t>キコウ</t>
    </rPh>
    <rPh sb="6" eb="8">
      <t>ニュウリョク</t>
    </rPh>
    <rPh sb="8" eb="9">
      <t>ラン</t>
    </rPh>
    <phoneticPr fontId="3"/>
  </si>
  <si>
    <t>令和4年度</t>
    <phoneticPr fontId="3"/>
  </si>
  <si>
    <t>令和4年度</t>
  </si>
  <si>
    <t>理念・方針　（関連　カテゴリー１　リーダーシップと意思決定）</t>
  </si>
  <si>
    <t>title</t>
    <phoneticPr fontId="3"/>
  </si>
  <si>
    <t>事業者が大切にしている考え（事業者の理念・ビジョン・使命など）のうち、
特に重要なもの（上位５つ程度）を簡潔に記述　
（関連　カテゴリー１　リーダーシップと意思決定）</t>
    <phoneticPr fontId="3"/>
  </si>
  <si>
    <t>期待する職員像　（関連　カテゴリー５　職員と組織の能力向上）</t>
  </si>
  <si>
    <t>（１）職員に求めている人材像や役割</t>
  </si>
  <si>
    <t>（２）職員に期待すること（職員に持って欲しい使命感）</t>
  </si>
  <si>
    <t/>
  </si>
  <si>
    <t>000</t>
    <phoneticPr fontId="3"/>
  </si>
  <si>
    <t>調査対象</t>
    <rPh sb="0" eb="2">
      <t>チョウサ</t>
    </rPh>
    <rPh sb="2" eb="4">
      <t>タイショウシャ</t>
    </rPh>
    <phoneticPr fontId="3"/>
  </si>
  <si>
    <t>調査方法</t>
    <rPh sb="0" eb="2">
      <t>チョウサ</t>
    </rPh>
    <rPh sb="2" eb="4">
      <t>ホウホウ</t>
    </rPh>
    <phoneticPr fontId="3"/>
  </si>
  <si>
    <t>利用者総数</t>
    <phoneticPr fontId="3"/>
  </si>
  <si>
    <t>共通評価項目による調査対象者数</t>
    <phoneticPr fontId="3"/>
  </si>
  <si>
    <t>共通評価項目による調査の有効回答者数</t>
    <phoneticPr fontId="3"/>
  </si>
  <si>
    <t>利用者総数に対する回答者割合（％）</t>
    <phoneticPr fontId="3"/>
  </si>
  <si>
    <t>利用者調査全体のコメント</t>
  </si>
  <si>
    <t>利用者調査結果</t>
    <rPh sb="0" eb="3">
      <t>リヨウシャ</t>
    </rPh>
    <rPh sb="3" eb="5">
      <t>チョウサ</t>
    </rPh>
    <phoneticPr fontId="3"/>
  </si>
  <si>
    <t>共通評価項目</t>
  </si>
  <si>
    <t>実数</t>
    <rPh sb="0" eb="2">
      <t>ジッスウ</t>
    </rPh>
    <phoneticPr fontId="3"/>
  </si>
  <si>
    <t>コメント</t>
    <phoneticPr fontId="3"/>
  </si>
  <si>
    <t>は い</t>
  </si>
  <si>
    <t>どちらとも
いえない</t>
    <phoneticPr fontId="3"/>
  </si>
  <si>
    <t>いいえ</t>
    <phoneticPr fontId="3"/>
  </si>
  <si>
    <t>無回答
非該当</t>
    <rPh sb="0" eb="3">
      <t>ムカイトウ</t>
    </rPh>
    <rPh sb="4" eb="7">
      <t>ヒガイトウ</t>
    </rPh>
    <phoneticPr fontId="3"/>
  </si>
  <si>
    <t>回答数合計</t>
    <phoneticPr fontId="3"/>
  </si>
  <si>
    <t>1．安心して、サービスを受けているか</t>
  </si>
  <si>
    <t>2．ヘルパーが替わる場合も、安定的なサービスになっているか</t>
  </si>
  <si>
    <t>3．事業所やヘルパーは必要な情報提供・相談・助言をしているか</t>
  </si>
  <si>
    <t>4．ヘルパーの接遇・態度は適切か</t>
  </si>
  <si>
    <t>5．病気やけがをした際のヘルパーの対応は信頼できるか</t>
  </si>
  <si>
    <t>6．利用者の気持ちを尊重した対応がされているか</t>
  </si>
  <si>
    <t>7．利用者のプライバシーは守られているか</t>
  </si>
  <si>
    <t>8．個別の計画作成時に、利用者や家族の状況や要望を聞かれているか</t>
  </si>
  <si>
    <t>9．サービス内容や計画に関するヘルパーの説明はわかりやすいか</t>
  </si>
  <si>
    <t>10．利用者の不満や要望は対応されているか</t>
  </si>
  <si>
    <t>11．外部の苦情窓口（行政や第三者委員等）にも相談できることを伝えられているか</t>
  </si>
  <si>
    <t>Ⅰ</t>
    <phoneticPr fontId="3"/>
  </si>
  <si>
    <t>サービス提供のプロセス項目（サブカテゴリー１～３、５～６）</t>
    <phoneticPr fontId="3"/>
  </si>
  <si>
    <t>head_no</t>
    <phoneticPr fontId="3"/>
  </si>
  <si>
    <t>№</t>
  </si>
  <si>
    <t>共通評価項目</t>
    <phoneticPr fontId="3"/>
  </si>
  <si>
    <t>h_main</t>
    <phoneticPr fontId="3"/>
  </si>
  <si>
    <t>head_main</t>
    <phoneticPr fontId="3"/>
  </si>
  <si>
    <t>サブカテゴリー1</t>
  </si>
  <si>
    <t>head_c</t>
    <phoneticPr fontId="3"/>
  </si>
  <si>
    <t>head_page</t>
    <phoneticPr fontId="3"/>
  </si>
  <si>
    <t>サービス情報の提供</t>
  </si>
  <si>
    <t>サブカテゴリー毎の
標準項目実施状況</t>
    <phoneticPr fontId="3"/>
  </si>
  <si>
    <t>name_c</t>
    <phoneticPr fontId="3"/>
  </si>
  <si>
    <t>評価項目1</t>
  </si>
  <si>
    <t>head_hyoka</t>
    <phoneticPr fontId="3"/>
  </si>
  <si>
    <t>　　</t>
    <phoneticPr fontId="3"/>
  </si>
  <si>
    <t>利用希望者等に対してサービスの情報を提供している</t>
  </si>
  <si>
    <t>s_hyoka</t>
    <phoneticPr fontId="3"/>
  </si>
  <si>
    <t>評価</t>
    <rPh sb="0" eb="2">
      <t>ヒョウカ</t>
    </rPh>
    <phoneticPr fontId="3"/>
  </si>
  <si>
    <t>標準項目</t>
    <rPh sb="0" eb="2">
      <t>ヒョウジュン</t>
    </rPh>
    <rPh sb="2" eb="4">
      <t>コウモク</t>
    </rPh>
    <phoneticPr fontId="3"/>
  </si>
  <si>
    <t>head_hyojyun</t>
    <phoneticPr fontId="3"/>
  </si>
  <si>
    <t>1. 利用希望者等が入手できる媒体で、事業所の情報を提供している</t>
  </si>
  <si>
    <t>s_hyojyun</t>
    <phoneticPr fontId="3"/>
  </si>
  <si>
    <t>2. 利用希望者等の特性を考慮し、提供する情報の表記や内容をわかりやすいものにしている</t>
  </si>
  <si>
    <t>3. 事業所の情報を、行政や関係機関等に提供している</t>
  </si>
  <si>
    <t>4. 利用希望者等の問い合わせがあった場合には、個別の状況に応じて対応している</t>
  </si>
  <si>
    <t>サブカテゴリー1の講評</t>
  </si>
  <si>
    <t>tit_c_1</t>
    <phoneticPr fontId="3"/>
  </si>
  <si>
    <t>cmt_c_1</t>
    <phoneticPr fontId="3"/>
  </si>
  <si>
    <t>tit_c_2</t>
    <phoneticPr fontId="3"/>
  </si>
  <si>
    <t>cmt_c_2</t>
    <phoneticPr fontId="3"/>
  </si>
  <si>
    <t>tit_c_3</t>
    <phoneticPr fontId="3"/>
  </si>
  <si>
    <t>cmt_c_3</t>
    <phoneticPr fontId="3"/>
  </si>
  <si>
    <t>サブカテゴリー2</t>
  </si>
  <si>
    <t>サービスの開始・終了時の対応</t>
  </si>
  <si>
    <t>サービスの開始にあたり利用者等に説明し、同意を得ている</t>
  </si>
  <si>
    <t>1. サービスの開始にあたり、基本的ルール、重要事項等を利用者の状況に応じて説明している</t>
  </si>
  <si>
    <t>2. サービス内容や利用者負担金等について、利用者の同意を得るようにしている</t>
  </si>
  <si>
    <t>3. サービスに関する説明の際に、利用者や家族等の意向を確認し、記録化している</t>
  </si>
  <si>
    <t>評価項目2</t>
  </si>
  <si>
    <t>サービスの開始及び終了の際に、環境変化に対応できるよう支援を行っている</t>
  </si>
  <si>
    <t>1. サービス開始時に、利用者の支援に必要な個別事情や要望を決められた書式に記録し、把握している</t>
  </si>
  <si>
    <t>2. 利用開始直後には、利用者の不安やストレスが軽減されるように支援を行っている</t>
  </si>
  <si>
    <t>3. サービス利用前の生活をふまえた支援を行っている</t>
  </si>
  <si>
    <t>4. サービスの終了時には、利用者の不安を軽減し、支援の継続性に配慮した支援を行っている</t>
  </si>
  <si>
    <t>サブカテゴリー2の講評</t>
  </si>
  <si>
    <t>サブカテゴリー3</t>
  </si>
  <si>
    <t>個別状況に応じた計画策定・記録</t>
  </si>
  <si>
    <t>定められた手順に従ってアセスメントを行い、利用者の課題を個別のサービス場面ごとに明示している</t>
  </si>
  <si>
    <t>1. 利用者の心身状況や生活状況等を、組織が定めた統一した様式によって記録し、把握している</t>
  </si>
  <si>
    <t>2. 利用者一人ひとりのニーズや課題を明示する手続きを定め、記録している</t>
  </si>
  <si>
    <t>3. アセスメントの定期的見直しの時期と手順を定めている</t>
  </si>
  <si>
    <t>利用者等の希望と関係者の意見を取り入れた個別の介護計画を作成している</t>
  </si>
  <si>
    <t>1. 計画は、利用者の希望を尊重して作成、見直しをしている</t>
  </si>
  <si>
    <t>2. 計画は、見直しの時期・手順等の基準を定めたうえで、必要に応じて見直している</t>
  </si>
  <si>
    <t>3. 計画を緊急に変更する場合のしくみを整備している</t>
  </si>
  <si>
    <t>評価項目3</t>
  </si>
  <si>
    <t>利用者に関する記録が行われ、管理体制を確立している</t>
  </si>
  <si>
    <t>1. 利用者一人ひとりに関する必要な情報を記載するしくみがある</t>
  </si>
  <si>
    <t>2. 計画に沿った具体的な支援内容と、その結果利用者の状態がどのように推移したのかについて具体的に記録している</t>
  </si>
  <si>
    <t>評価項目4</t>
  </si>
  <si>
    <t>利用者の状況等に関する情報を職員間で共有化している</t>
  </si>
  <si>
    <t>1. 計画の内容や個人の記録を、支援を担当する職員すべてが共有し、活用している</t>
  </si>
  <si>
    <t>2. 申し送り・引継ぎ等により、利用者に変化があった場合の情報を職員間で共有化している</t>
  </si>
  <si>
    <t>サブカテゴリー3の講評</t>
  </si>
  <si>
    <t>サブカテゴリー5</t>
  </si>
  <si>
    <t>プライバシーの保護等個人の尊厳の尊重</t>
  </si>
  <si>
    <t>利用者のプライバシー保護を徹底している</t>
  </si>
  <si>
    <t>1. 利用者に関する情報（事項）を外部とやりとりする必要が生じた場合には、利用者の同意を得るようにしている</t>
  </si>
  <si>
    <t>2. 日常の支援の中で、利用者のプライバシーに配慮している</t>
  </si>
  <si>
    <t>3. 利用者の羞恥心に配慮した支援を行っている</t>
  </si>
  <si>
    <t>サービスの実施にあたり、利用者の権利を守り、個人の意思を尊重している</t>
  </si>
  <si>
    <t>1. 日常の支援にあたっては、個人の意思を尊重している（利用者が「ノー」と言える機会を設けている）</t>
  </si>
  <si>
    <t>2. 利用者一人ひとりの価値観や生活習慣に配慮した支援を行っている</t>
  </si>
  <si>
    <t>サブカテゴリー5の講評</t>
  </si>
  <si>
    <t>サブカテゴリー6</t>
  </si>
  <si>
    <t>事業所業務の標準化</t>
  </si>
  <si>
    <t>手引書等を整備し、事業所業務の標準化を図るための取り組みをしている</t>
  </si>
  <si>
    <t>1. 手引書(基準書、手順書、マニュアル)等で、事業所が提供しているサービスの基本事項や手順等を明確にしている</t>
  </si>
  <si>
    <t>2. 提供しているサービスが定められた基本事項や手順等に沿っているかどうか定期的に点検・見直しをしている</t>
  </si>
  <si>
    <t>3. 職員は、わからないことが起きた際や業務点検の手段として、日常的に手引書等を活用している</t>
  </si>
  <si>
    <t>サービスの向上をめざして、事業所の標準的な業務水準を見直す取り組みをしている</t>
  </si>
  <si>
    <t>1. 提供しているサービスの基本事項や手順等は改変の時期や見直しの基準が定められている</t>
  </si>
  <si>
    <t>2. 提供しているサービスの基本事項や手順等の見直しにあたり、職員や利用者等からの意見や提案を反映するようにしている</t>
  </si>
  <si>
    <t>サブカテゴリー6の講評</t>
  </si>
  <si>
    <t>Ⅱ</t>
    <phoneticPr fontId="3"/>
  </si>
  <si>
    <t>サービスの実施項目（サブカテゴリー４）</t>
    <phoneticPr fontId="3"/>
  </si>
  <si>
    <t>head_page_next</t>
    <phoneticPr fontId="3"/>
  </si>
  <si>
    <t>サブカテゴリー4</t>
  </si>
  <si>
    <t>head_sv</t>
    <phoneticPr fontId="3"/>
  </si>
  <si>
    <t>サービスの実施項目</t>
  </si>
  <si>
    <t>name_sv</t>
    <phoneticPr fontId="3"/>
  </si>
  <si>
    <t>介護計画に基づいて自立生活が営めるよう支援している</t>
  </si>
  <si>
    <t>1. 介護計画に基づいて支援を行っている</t>
  </si>
  <si>
    <t>2. 利用者の特性に応じて、コミュニケーションのとり方を工夫している</t>
  </si>
  <si>
    <t>3. 利用者一人ひとりがその人らしく生活できるよう支援を行っている</t>
  </si>
  <si>
    <t>4. 家族や関係機関、関係職員が連携をとって、支援を行っている</t>
  </si>
  <si>
    <t>評価項目1の講評</t>
  </si>
  <si>
    <t>サービス提供の時間が利用者や家族にとって安心・快適なものとなるようにしている</t>
  </si>
  <si>
    <t>1. 訪問介護員に対し、利用者や家族への接遇・マナーを徹底している</t>
  </si>
  <si>
    <t>2. 訪問した際、利用者の状態や環境に変化がないか確認をし、必要に応じて関係機関と連携をとるなどの対応をしている</t>
  </si>
  <si>
    <t>3. 利用者から援助内容に関して新たな要望や変更があった場合の対応方法を明確にしている</t>
  </si>
  <si>
    <t>4. 利用者の体調変化時（発作等の急変を含む）に速やかに対応できる体制を整えている</t>
  </si>
  <si>
    <t>5. 金銭の扱いに関して、事業者として基本的な方針を明確にしている</t>
  </si>
  <si>
    <t>6. 鍵の扱いに関して、事業者として基本的な方針を明確にしている</t>
  </si>
  <si>
    <t>評価項目2の講評</t>
  </si>
  <si>
    <t>安定的で継続的なサービスを提供している</t>
  </si>
  <si>
    <t>1. 訪問介護員のコーディネートは利用者の特性やサービスの内容などを配慮して行っている</t>
  </si>
  <si>
    <t>2. 訪問介護員が訪問できなくなった場合に代替要員を確保している</t>
  </si>
  <si>
    <t>3. 訪問介護員が変更になる場合、利用者に事前に連絡をいれている</t>
  </si>
  <si>
    <t>4. 訪問介護員が替わるときには前任者が同行するなど、引継ぎをしている</t>
  </si>
  <si>
    <t>5. 訪問介護員の変更後、利用者に負担がないか確認をしている</t>
  </si>
  <si>
    <t>評価項目3の講評</t>
  </si>
  <si>
    <t>地域との連携のもとに利用者の生活の幅を広げるための取り組みを行っている</t>
  </si>
  <si>
    <t>1. 地域の介護保険サービス、介護保険外サービスについての情報を収集し、利用者の状況に応じて提供している</t>
  </si>
  <si>
    <t>2. 地域の生活情報を収集し、利用者の状況に応じて提供している</t>
  </si>
  <si>
    <t>評価項目4の講評</t>
  </si>
  <si>
    <t>改ページ可能フラグ</t>
    <rPh sb="0" eb="1">
      <t>カイ</t>
    </rPh>
    <rPh sb="4" eb="6">
      <t>カノウ</t>
    </rPh>
    <phoneticPr fontId="3"/>
  </si>
  <si>
    <t>Ⅲ</t>
  </si>
  <si>
    <t>利用者保護に関する項目</t>
    <phoneticPr fontId="3"/>
  </si>
  <si>
    <t>利用者保護に関する項目</t>
  </si>
  <si>
    <t>標準項目実施状況</t>
    <phoneticPr fontId="3"/>
  </si>
  <si>
    <t>利用者の意向（意見・要望・苦情）を多様な方法で把握し、迅速に対応する体制を整えている</t>
  </si>
  <si>
    <t>1. 苦情解決制度を利用できることや事業者以外の相談先を遠慮なく利用できることを、利用者に伝えている</t>
  </si>
  <si>
    <t>2. 利用者の意向（意見・要望・苦情）に対し、組織的に速やかに対応する仕組みがある</t>
  </si>
  <si>
    <t>虐待に対し組織的な防止対策と対応をしている</t>
  </si>
  <si>
    <t>1. 利用者の気持ちを傷つけるような職員の言動、虐待が行われることのないよう、職員が相互に日常の言動を振り返り、組織的に防止対策を徹底している</t>
  </si>
  <si>
    <t>2. 虐待を受けている疑いのある利用者の情報を得たときや、虐待の事実を把握した際には、組織として関係機関と連携しながら対応する体制を整えている</t>
  </si>
  <si>
    <t>事業所としてリスクマネジメントに取り組んでいる</t>
  </si>
  <si>
    <t>1. 事業所が目指していることの実現を阻害する恐れのあるリスク（事故、感染症、侵入、災害、経営環境の変化など）を洗い出し、どのリスクに対策を講じるかについて優先順位をつけている</t>
  </si>
  <si>
    <t>2. 優先順位の高さに応じて、リスクに対し必要な対策をとっている</t>
  </si>
  <si>
    <t>3. 災害や深刻な事故等に遭遇した場合に備え、事業継続計画（ＢＣＰ）を策定している</t>
  </si>
  <si>
    <t>4. リスクに対する必要な対策や事業継続計画について、職員、利用者、関係機関などに周知し、理解して対応できるように取り組んでいる</t>
  </si>
  <si>
    <t>5. 事故、感染症、侵入、災害などが発生したときは、要因及び対応を分析し、再発防止と対策の見直しに取り組んでいる</t>
  </si>
  <si>
    <r>
      <t>利用者保護の講評（※利用者保護の内容から</t>
    </r>
    <r>
      <rPr>
        <b/>
        <sz val="11"/>
        <color indexed="10"/>
        <rFont val="ＭＳ Ｐゴシック"/>
        <family val="3"/>
        <charset val="128"/>
      </rPr>
      <t>３つ（必須）</t>
    </r>
    <r>
      <rPr>
        <sz val="11"/>
        <rFont val="ＭＳ Ｐゴシック"/>
        <family val="3"/>
        <charset val="128"/>
      </rPr>
      <t>記載してください）</t>
    </r>
  </si>
  <si>
    <t>事業者が特に力を入れている取り組み①</t>
    <phoneticPr fontId="3"/>
  </si>
  <si>
    <t>head_hykorg</t>
    <phoneticPr fontId="3"/>
  </si>
  <si>
    <t>評価項目</t>
    <rPh sb="0" eb="2">
      <t>ヒョウカ</t>
    </rPh>
    <rPh sb="2" eb="4">
      <t>コウモク</t>
    </rPh>
    <phoneticPr fontId="3"/>
  </si>
  <si>
    <t>s_hykorg</t>
    <phoneticPr fontId="3"/>
  </si>
  <si>
    <t>タイトル①</t>
    <phoneticPr fontId="3"/>
  </si>
  <si>
    <t>tit_hykorg</t>
    <phoneticPr fontId="3"/>
  </si>
  <si>
    <t>内容①</t>
    <rPh sb="0" eb="2">
      <t>ナイヨウ</t>
    </rPh>
    <phoneticPr fontId="3"/>
  </si>
  <si>
    <t>cmt_hykorg</t>
    <phoneticPr fontId="3"/>
  </si>
  <si>
    <t>spc_row</t>
    <phoneticPr fontId="3"/>
  </si>
  <si>
    <t>事業者が特に力を入れている取り組み②</t>
    <phoneticPr fontId="3"/>
  </si>
  <si>
    <t>タイトル②</t>
    <phoneticPr fontId="3"/>
  </si>
  <si>
    <t>内容②</t>
    <rPh sb="0" eb="2">
      <t>ナイヨウ</t>
    </rPh>
    <phoneticPr fontId="3"/>
  </si>
  <si>
    <t>事業者が特に力を入れている取り組み③</t>
    <phoneticPr fontId="3"/>
  </si>
  <si>
    <t>タイトル③</t>
    <phoneticPr fontId="3"/>
  </si>
  <si>
    <t>内容③</t>
    <rPh sb="0" eb="2">
      <t>ナイヨウ</t>
    </rPh>
    <phoneticPr fontId="3"/>
  </si>
  <si>
    <t>6-1-1</t>
  </si>
  <si>
    <t>016</t>
  </si>
  <si>
    <t>00541</t>
  </si>
  <si>
    <t>16513</t>
  </si>
  <si>
    <t>6-2-1</t>
  </si>
  <si>
    <t>00542</t>
  </si>
  <si>
    <t>16514</t>
  </si>
  <si>
    <t>6-2-2</t>
  </si>
  <si>
    <t>16515</t>
  </si>
  <si>
    <t>6-3-1</t>
  </si>
  <si>
    <t>00543</t>
  </si>
  <si>
    <t>16516</t>
  </si>
  <si>
    <t>6-3-2</t>
  </si>
  <si>
    <t>16517</t>
  </si>
  <si>
    <t>6-3-3</t>
  </si>
  <si>
    <t>16518</t>
  </si>
  <si>
    <t>6-3-4</t>
  </si>
  <si>
    <t>16519</t>
  </si>
  <si>
    <t>6-5-1</t>
  </si>
  <si>
    <t>00544</t>
  </si>
  <si>
    <t>16524</t>
  </si>
  <si>
    <t>6-5-2</t>
  </si>
  <si>
    <t>16525</t>
  </si>
  <si>
    <t>6-6-1</t>
  </si>
  <si>
    <t>00545</t>
  </si>
  <si>
    <t>16526</t>
  </si>
  <si>
    <t>6-6-2</t>
  </si>
  <si>
    <t>16527</t>
  </si>
  <si>
    <t>6-4-1</t>
  </si>
  <si>
    <t>00238</t>
  </si>
  <si>
    <t>16520</t>
  </si>
  <si>
    <t>6-4-2</t>
  </si>
  <si>
    <t>16521</t>
  </si>
  <si>
    <t>6-4-3</t>
  </si>
  <si>
    <t>16522</t>
  </si>
  <si>
    <t>6-4-4</t>
  </si>
  <si>
    <t>16523</t>
  </si>
  <si>
    <t>利用者保護（1）</t>
  </si>
  <si>
    <t>999</t>
  </si>
  <si>
    <t>99999</t>
  </si>
  <si>
    <t>17450</t>
  </si>
  <si>
    <t>利用者保護（2）</t>
  </si>
  <si>
    <t>17451</t>
  </si>
  <si>
    <t>利用者保護（3）</t>
  </si>
  <si>
    <t>17452</t>
  </si>
  <si>
    <t>特に良いと思う点</t>
  </si>
  <si>
    <t>タイトル</t>
  </si>
  <si>
    <t>内容</t>
    <phoneticPr fontId="3"/>
  </si>
  <si>
    <t>内容</t>
  </si>
  <si>
    <t>さらなる改善が望まれる点</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</si>
</sst>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0_);[Red]\(0.0\)"/>
  </numFmts>
  <fonts count="35">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9"/>
      <name val="ＭＳ Ｐゴシック"/>
      <family val="3"/>
      <charset val="128"/>
    </font>
    <font>
      <sz val="12"/>
      <name val="HG丸ｺﾞｼｯｸM-PRO"/>
      <family val="3"/>
      <charset val="128"/>
    </font>
    <font>
      <b/>
      <sz val="10"/>
      <name val="HG丸ｺﾞｼｯｸM-PRO"/>
      <family val="3"/>
      <charset val="128"/>
    </font>
    <font>
      <sz val="8"/>
      <name val="ＭＳ Ｐゴシック"/>
      <family val="3"/>
      <charset val="128"/>
    </font>
    <font>
      <sz val="10"/>
      <name val="ＭＳ Ｐゴシック"/>
      <family val="3"/>
      <charset val="128"/>
    </font>
    <font>
      <sz val="10.5"/>
      <name val="ＭＳ Ｐゴシック"/>
      <family val="3"/>
      <charset val="128"/>
    </font>
    <font>
      <sz val="11"/>
      <color indexed="9"/>
      <name val="ＭＳ Ｐゴシック"/>
      <family val="3"/>
      <charset val="128"/>
    </font>
    <font>
      <b/>
      <sz val="9"/>
      <name val="HG丸ｺﾞｼｯｸM-PRO"/>
      <family val="3"/>
      <charset val="128"/>
    </font>
    <font>
      <sz val="11"/>
      <color indexed="12"/>
      <name val="ＭＳ Ｐゴシック"/>
      <family val="3"/>
      <charset val="128"/>
    </font>
    <font>
      <sz val="12"/>
      <name val="ＭＳ Ｐゴシック"/>
      <family val="3"/>
      <charset val="128"/>
    </font>
    <font>
      <sz val="12"/>
      <name val="HGP創英角ｺﾞｼｯｸUB"/>
      <family val="3"/>
      <charset val="128"/>
    </font>
    <font>
      <i/>
      <sz val="11"/>
      <color indexed="12"/>
      <name val="ＭＳ Ｐゴシック"/>
      <family val="3"/>
      <charset val="128"/>
    </font>
    <font>
      <sz val="11"/>
      <color indexed="48"/>
      <name val="ＭＳ Ｐゴシック"/>
      <family val="3"/>
      <charset val="128"/>
    </font>
    <font>
      <b/>
      <sz val="12"/>
      <name val="HG丸ｺﾞｼｯｸM-PRO"/>
      <family val="3"/>
      <charset val="128"/>
    </font>
    <font>
      <b/>
      <sz val="12"/>
      <name val="ＭＳ Ｐゴシック"/>
      <family val="3"/>
      <charset val="128"/>
    </font>
    <font>
      <sz val="11"/>
      <color indexed="10"/>
      <name val="ＭＳ Ｐゴシック"/>
      <family val="3"/>
      <charset val="128"/>
    </font>
    <font>
      <sz val="11"/>
      <name val="HG丸ｺﾞｼｯｸM-PRO"/>
      <family val="3"/>
      <charset val="128"/>
    </font>
    <font>
      <b/>
      <sz val="10"/>
      <color indexed="9"/>
      <name val="ＭＳ Ｐゴシック"/>
      <family val="3"/>
      <charset val="128"/>
    </font>
    <font>
      <sz val="9"/>
      <color indexed="9"/>
      <name val="ＭＳ Ｐゴシック"/>
      <family val="3"/>
      <charset val="128"/>
    </font>
    <font>
      <b/>
      <sz val="10"/>
      <name val="ＭＳ Ｐゴシック"/>
      <family val="3"/>
      <charset val="128"/>
    </font>
    <font>
      <b/>
      <sz val="11"/>
      <color indexed="9"/>
      <name val="ＭＳ Ｐゴシック"/>
      <family val="3"/>
      <charset val="128"/>
    </font>
    <font>
      <b/>
      <sz val="11"/>
      <color indexed="10"/>
      <name val="ＭＳ Ｐゴシック"/>
      <family val="3"/>
      <charset val="128"/>
    </font>
    <font>
      <sz val="10"/>
      <color indexed="9"/>
      <name val="ＭＳ Ｐゴシック"/>
      <family val="3"/>
      <charset val="128"/>
    </font>
    <font>
      <b/>
      <sz val="9"/>
      <color indexed="10"/>
      <name val="ＭＳ Ｐゴシック"/>
      <family val="3"/>
      <charset val="128"/>
    </font>
    <font>
      <b/>
      <sz val="14"/>
      <name val="ＭＳ Ｐゴシック"/>
      <family val="3"/>
      <charset val="128"/>
    </font>
    <font>
      <sz val="11"/>
      <color theme="0"/>
      <name val="ＭＳ Ｐゴシック"/>
      <family val="3"/>
      <charset val="128"/>
    </font>
    <font>
      <sz val="9"/>
      <color theme="0"/>
      <name val="ＭＳ Ｐゴシック"/>
      <family val="3"/>
      <charset val="128"/>
    </font>
    <font>
      <b/>
      <sz val="11"/>
      <color rgb="FFFF0000"/>
      <name val="ＭＳ Ｐゴシック"/>
      <family val="3"/>
      <charset val="128"/>
    </font>
    <font>
      <b/>
      <sz val="10"/>
      <color rgb="FFFF0000"/>
      <name val="ＭＳ Ｐゴシック"/>
      <family val="3"/>
      <charset val="128"/>
    </font>
    <font>
      <b/>
      <sz val="9"/>
      <color rgb="FFFF0000"/>
      <name val="ＭＳ Ｐゴシック"/>
      <family val="3"/>
      <charset val="128"/>
    </font>
  </fonts>
  <fills count="7">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CCFFCC"/>
        <bgColor indexed="64"/>
      </patternFill>
    </fill>
  </fills>
  <borders count="76">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ck">
        <color indexed="64"/>
      </left>
      <right/>
      <top/>
      <bottom/>
      <diagonal/>
    </border>
    <border>
      <left style="thin">
        <color indexed="64"/>
      </left>
      <right/>
      <top style="thin">
        <color indexed="64"/>
      </top>
      <bottom/>
      <diagonal/>
    </border>
    <border>
      <left/>
      <right/>
      <top style="thin">
        <color indexed="64"/>
      </top>
      <bottom/>
      <diagonal/>
    </border>
    <border>
      <left/>
      <right style="thick">
        <color indexed="64"/>
      </right>
      <top style="thin">
        <color indexed="64"/>
      </top>
      <bottom/>
      <diagonal/>
    </border>
    <border>
      <left/>
      <right/>
      <top/>
      <bottom style="medium">
        <color indexed="64"/>
      </bottom>
      <diagonal/>
    </border>
    <border>
      <left style="thick">
        <color indexed="64"/>
      </left>
      <right style="medium">
        <color indexed="64"/>
      </right>
      <top/>
      <bottom/>
      <diagonal/>
    </border>
    <border>
      <left style="medium">
        <color indexed="64"/>
      </left>
      <right/>
      <top style="medium">
        <color indexed="64"/>
      </top>
      <bottom/>
      <diagonal/>
    </border>
    <border>
      <left/>
      <right style="thick">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style="thick">
        <color indexed="64"/>
      </left>
      <right style="thin">
        <color indexed="64"/>
      </right>
      <top/>
      <bottom style="thick">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ck">
        <color indexed="64"/>
      </right>
      <top style="thin">
        <color indexed="64"/>
      </top>
      <bottom style="thin">
        <color indexed="64"/>
      </bottom>
      <diagonal/>
    </border>
    <border>
      <left style="medium">
        <color indexed="64"/>
      </left>
      <right/>
      <top style="thin">
        <color indexed="64"/>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ck">
        <color indexed="64"/>
      </right>
      <top style="medium">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top style="medium">
        <color indexed="64"/>
      </top>
      <bottom/>
      <diagonal/>
    </border>
    <border>
      <left/>
      <right style="thick">
        <color indexed="64"/>
      </right>
      <top style="medium">
        <color indexed="64"/>
      </top>
      <bottom/>
      <diagonal/>
    </border>
    <border>
      <left/>
      <right style="thick">
        <color indexed="64"/>
      </right>
      <top/>
      <bottom/>
      <diagonal/>
    </border>
    <border>
      <left style="thin">
        <color indexed="64"/>
      </left>
      <right/>
      <top style="medium">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n">
        <color indexed="64"/>
      </left>
      <right style="thin">
        <color indexed="64"/>
      </right>
      <top style="thin">
        <color indexed="64"/>
      </top>
      <bottom style="thin">
        <color theme="0"/>
      </bottom>
      <diagonal/>
    </border>
    <border>
      <left style="thick">
        <color indexed="64"/>
      </left>
      <right/>
      <top/>
      <bottom style="thick">
        <color auto="1"/>
      </bottom>
      <diagonal/>
    </border>
    <border>
      <left style="medium">
        <color indexed="64"/>
      </left>
      <right/>
      <top style="thin">
        <color indexed="64"/>
      </top>
      <bottom style="thick">
        <color auto="1"/>
      </bottom>
      <diagonal/>
    </border>
    <border>
      <left/>
      <right/>
      <top style="thin">
        <color indexed="64"/>
      </top>
      <bottom style="thick">
        <color auto="1"/>
      </bottom>
      <diagonal/>
    </border>
    <border>
      <left/>
      <right style="thick">
        <color indexed="64"/>
      </right>
      <top style="thin">
        <color indexed="64"/>
      </top>
      <bottom style="thick">
        <color auto="1"/>
      </bottom>
      <diagonal/>
    </border>
    <border>
      <left style="thick">
        <color indexed="64"/>
      </left>
      <right style="medium">
        <color indexed="64"/>
      </right>
      <top/>
      <bottom style="thin">
        <color auto="1"/>
      </bottom>
      <diagonal/>
    </border>
    <border>
      <left style="thick">
        <color indexed="64"/>
      </left>
      <right style="medium">
        <color indexed="64"/>
      </right>
      <top/>
      <bottom style="thick">
        <color auto="1"/>
      </bottom>
      <diagonal/>
    </border>
    <border>
      <left style="medium">
        <color indexed="64"/>
      </left>
      <right style="thin">
        <color indexed="64"/>
      </right>
      <top style="thin">
        <color indexed="64"/>
      </top>
      <bottom style="thick">
        <color auto="1"/>
      </bottom>
      <diagonal/>
    </border>
    <border>
      <left style="thin">
        <color indexed="64"/>
      </left>
      <right/>
      <top style="thin">
        <color indexed="64"/>
      </top>
      <bottom style="thick">
        <color auto="1"/>
      </bottom>
      <diagonal/>
    </border>
    <border>
      <left/>
      <right style="thin">
        <color indexed="64"/>
      </right>
      <top style="thin">
        <color indexed="64"/>
      </top>
      <bottom style="thick">
        <color auto="1"/>
      </bottom>
      <diagonal/>
    </border>
    <border>
      <left style="thin">
        <color indexed="64"/>
      </left>
      <right style="thick">
        <color indexed="64"/>
      </right>
      <top style="thin">
        <color indexed="64"/>
      </top>
      <bottom style="thick">
        <color auto="1"/>
      </bottom>
      <diagonal/>
    </border>
    <border>
      <left style="thick">
        <color indexed="64"/>
      </left>
      <right/>
      <top/>
      <bottom style="thin">
        <color indexed="64"/>
      </bottom>
      <diagonal/>
    </border>
    <border>
      <left style="medium">
        <color indexed="64"/>
      </left>
      <right style="thin">
        <color indexed="64"/>
      </right>
      <top style="thin">
        <color indexed="64"/>
      </top>
      <bottom style="medium">
        <color auto="1"/>
      </bottom>
      <diagonal/>
    </border>
    <border>
      <left style="thin">
        <color indexed="64"/>
      </left>
      <right/>
      <top style="thin">
        <color indexed="64"/>
      </top>
      <bottom style="medium">
        <color auto="1"/>
      </bottom>
      <diagonal/>
    </border>
    <border>
      <left/>
      <right/>
      <top style="thin">
        <color indexed="64"/>
      </top>
      <bottom style="medium">
        <color auto="1"/>
      </bottom>
      <diagonal/>
    </border>
    <border>
      <left/>
      <right style="thin">
        <color indexed="64"/>
      </right>
      <top style="thin">
        <color indexed="64"/>
      </top>
      <bottom style="medium">
        <color auto="1"/>
      </bottom>
      <diagonal/>
    </border>
    <border>
      <left style="thin">
        <color indexed="64"/>
      </left>
      <right style="thick">
        <color indexed="64"/>
      </right>
      <top style="thin">
        <color indexed="64"/>
      </top>
      <bottom style="medium">
        <color auto="1"/>
      </bottom>
      <diagonal/>
    </border>
  </borders>
  <cellStyleXfs count="6">
    <xf numFmtId="0" fontId="0" fillId="0" borderId="0">
      <alignment vertical="center"/>
    </xf>
    <xf numFmtId="9" fontId="2" fillId="0" borderId="0" applyFont="0" applyFill="0" applyBorder="0" applyAlignment="0" applyProtection="0">
      <alignment vertical="center"/>
    </xf>
    <xf numFmtId="0" fontId="2" fillId="0" borderId="0">
      <alignment vertical="center"/>
    </xf>
    <xf numFmtId="0" fontId="2" fillId="0" borderId="0"/>
    <xf numFmtId="0" fontId="2" fillId="0" borderId="0">
      <alignment vertical="center"/>
    </xf>
    <xf numFmtId="0" fontId="2" fillId="0" borderId="0">
      <alignment vertical="center"/>
    </xf>
  </cellStyleXfs>
  <cellXfs count="328">
    <xf numFmtId="0" fontId="0" fillId="0" borderId="0" xfId="0">
      <alignment vertical="center"/>
    </xf>
    <xf numFmtId="0" fontId="7" fillId="0" borderId="0" xfId="0" applyFont="1" applyProtection="1">
      <alignment vertical="center"/>
      <protection hidden="1"/>
    </xf>
    <xf numFmtId="0" fontId="0" fillId="0" borderId="0" xfId="0" applyProtection="1">
      <alignment vertical="center"/>
      <protection hidden="1"/>
    </xf>
    <xf numFmtId="0" fontId="5" fillId="0" borderId="0" xfId="0" applyFont="1" applyAlignment="1" applyProtection="1">
      <alignment horizontal="right" vertical="center"/>
      <protection hidden="1"/>
    </xf>
    <xf numFmtId="0" fontId="6" fillId="0" borderId="0" xfId="0" applyFont="1" applyProtection="1">
      <alignment vertical="center"/>
      <protection hidden="1"/>
    </xf>
    <xf numFmtId="0" fontId="12" fillId="0" borderId="0" xfId="0" applyFont="1" applyProtection="1">
      <alignment vertical="center"/>
      <protection hidden="1"/>
    </xf>
    <xf numFmtId="0" fontId="8" fillId="0" borderId="0" xfId="0" applyFont="1" applyAlignment="1" applyProtection="1">
      <alignment horizontal="right" vertical="center"/>
      <protection hidden="1"/>
    </xf>
    <xf numFmtId="0" fontId="11" fillId="0" borderId="0" xfId="0" applyFont="1" applyProtection="1">
      <alignment vertical="center"/>
      <protection hidden="1"/>
    </xf>
    <xf numFmtId="0" fontId="6" fillId="0" borderId="0" xfId="0" applyFont="1">
      <alignment vertical="center"/>
    </xf>
    <xf numFmtId="0" fontId="15" fillId="0" borderId="0" xfId="0" applyFont="1">
      <alignment vertical="center"/>
    </xf>
    <xf numFmtId="0" fontId="0" fillId="0" borderId="0" xfId="0" applyAlignment="1">
      <alignment horizontal="left" vertical="center"/>
    </xf>
    <xf numFmtId="0" fontId="4" fillId="0" borderId="0" xfId="0" applyFont="1">
      <alignment vertical="center"/>
    </xf>
    <xf numFmtId="0" fontId="0" fillId="0" borderId="0" xfId="0" applyAlignment="1">
      <alignment vertical="center" wrapText="1"/>
    </xf>
    <xf numFmtId="0" fontId="8" fillId="0" borderId="0" xfId="0" applyFont="1">
      <alignment vertical="center"/>
    </xf>
    <xf numFmtId="9" fontId="2" fillId="0" borderId="0" xfId="1">
      <alignment vertical="center"/>
    </xf>
    <xf numFmtId="0" fontId="0" fillId="0" borderId="1" xfId="0" applyBorder="1" applyAlignment="1">
      <alignment vertical="center" wrapText="1"/>
    </xf>
    <xf numFmtId="0" fontId="14" fillId="0" borderId="0" xfId="0" applyFont="1" applyAlignment="1">
      <alignment vertical="center" wrapText="1"/>
    </xf>
    <xf numFmtId="0" fontId="9" fillId="0" borderId="2" xfId="0" applyFont="1" applyBorder="1" applyAlignment="1">
      <alignment horizontal="center" vertical="center"/>
    </xf>
    <xf numFmtId="0" fontId="0" fillId="0" borderId="2" xfId="0" applyBorder="1">
      <alignment vertical="center"/>
    </xf>
    <xf numFmtId="0" fontId="0" fillId="0" borderId="3" xfId="0" applyBorder="1">
      <alignment vertical="center"/>
    </xf>
    <xf numFmtId="0" fontId="0" fillId="0" borderId="3" xfId="0" applyBorder="1" applyAlignment="1">
      <alignment horizontal="left" vertical="center"/>
    </xf>
    <xf numFmtId="0" fontId="2" fillId="0" borderId="0" xfId="0" applyFont="1">
      <alignment vertical="center"/>
    </xf>
    <xf numFmtId="0" fontId="2" fillId="0" borderId="0" xfId="0" applyFont="1" applyAlignment="1">
      <alignment vertical="center" wrapText="1"/>
    </xf>
    <xf numFmtId="0" fontId="16" fillId="0" borderId="0" xfId="0" applyFont="1">
      <alignment vertical="center"/>
    </xf>
    <xf numFmtId="0" fontId="2" fillId="0" borderId="0" xfId="0" applyFont="1" applyProtection="1">
      <alignment vertical="center"/>
      <protection locked="0"/>
    </xf>
    <xf numFmtId="0" fontId="13" fillId="0" borderId="0" xfId="0" applyFont="1">
      <alignment vertical="center"/>
    </xf>
    <xf numFmtId="0" fontId="17" fillId="0" borderId="0" xfId="0" applyFont="1">
      <alignment vertical="center"/>
    </xf>
    <xf numFmtId="0" fontId="17" fillId="0" borderId="0" xfId="0" applyFont="1" applyProtection="1">
      <alignment vertical="center"/>
      <protection hidden="1"/>
    </xf>
    <xf numFmtId="0" fontId="13" fillId="0" borderId="0" xfId="0" applyFont="1" applyProtection="1">
      <alignment vertical="center"/>
      <protection hidden="1"/>
    </xf>
    <xf numFmtId="0" fontId="0" fillId="0" borderId="3" xfId="0" applyBorder="1" applyAlignment="1">
      <alignment horizontal="center" vertical="center"/>
    </xf>
    <xf numFmtId="0" fontId="15" fillId="0" borderId="0" xfId="0" applyFont="1" applyAlignment="1">
      <alignment vertical="center" wrapText="1"/>
    </xf>
    <xf numFmtId="0" fontId="18" fillId="0" borderId="0" xfId="0" applyFont="1" applyAlignment="1">
      <alignment vertical="center" wrapText="1"/>
    </xf>
    <xf numFmtId="0" fontId="5" fillId="0" borderId="0" xfId="0" applyFont="1">
      <alignment vertical="center"/>
    </xf>
    <xf numFmtId="0" fontId="9" fillId="0" borderId="0" xfId="0" applyFont="1" applyAlignment="1" applyProtection="1">
      <alignment horizontal="left" vertical="top" wrapText="1"/>
      <protection locked="0"/>
    </xf>
    <xf numFmtId="0" fontId="8" fillId="0" borderId="2" xfId="0" applyFont="1" applyBorder="1" applyAlignment="1">
      <alignment horizontal="center" vertical="center" wrapText="1"/>
    </xf>
    <xf numFmtId="49" fontId="11" fillId="0" borderId="0" xfId="0" applyNumberFormat="1" applyFont="1" applyProtection="1">
      <alignment vertical="center"/>
      <protection hidden="1"/>
    </xf>
    <xf numFmtId="0" fontId="19" fillId="0" borderId="0" xfId="0" applyFont="1" applyAlignment="1">
      <alignment horizontal="center" vertical="center"/>
    </xf>
    <xf numFmtId="0" fontId="0" fillId="2" borderId="0" xfId="0" applyFill="1" applyAlignment="1" applyProtection="1">
      <alignment horizontal="right" vertical="center" wrapText="1"/>
      <protection locked="0"/>
    </xf>
    <xf numFmtId="0" fontId="0" fillId="0" borderId="0" xfId="0" applyAlignment="1">
      <alignment horizontal="center" vertical="center" wrapText="1"/>
    </xf>
    <xf numFmtId="49" fontId="2" fillId="0" borderId="0" xfId="5" applyNumberFormat="1" applyAlignment="1" applyProtection="1">
      <alignment horizontal="left" vertical="center"/>
      <protection locked="0"/>
    </xf>
    <xf numFmtId="0" fontId="2" fillId="0" borderId="0" xfId="5">
      <alignment vertical="center"/>
    </xf>
    <xf numFmtId="0" fontId="0" fillId="0" borderId="0" xfId="0" applyAlignment="1">
      <alignment horizontal="right" vertical="center"/>
    </xf>
    <xf numFmtId="49" fontId="5" fillId="0" borderId="0" xfId="0" applyNumberFormat="1" applyFont="1" applyAlignment="1">
      <alignment horizontal="right" vertical="center" wrapText="1" shrinkToFit="1"/>
    </xf>
    <xf numFmtId="0" fontId="5" fillId="0" borderId="0" xfId="0" applyFont="1" applyAlignment="1">
      <alignment horizontal="right" vertical="center" wrapText="1" shrinkToFit="1"/>
    </xf>
    <xf numFmtId="49" fontId="5" fillId="2" borderId="0" xfId="0" applyNumberFormat="1" applyFont="1" applyFill="1" applyAlignment="1" applyProtection="1">
      <alignment horizontal="center" vertical="center" wrapText="1" shrinkToFit="1"/>
      <protection locked="0"/>
    </xf>
    <xf numFmtId="0" fontId="0" fillId="2" borderId="0" xfId="0" applyFill="1">
      <alignment vertical="center"/>
    </xf>
    <xf numFmtId="0" fontId="0" fillId="0" borderId="0" xfId="0" applyAlignment="1"/>
    <xf numFmtId="0" fontId="0" fillId="0" borderId="6" xfId="0" applyBorder="1" applyAlignment="1">
      <alignment horizontal="center" vertical="center" wrapText="1"/>
    </xf>
    <xf numFmtId="0" fontId="11" fillId="0" borderId="0" xfId="0" applyFont="1" applyProtection="1">
      <alignment vertical="center"/>
      <protection locked="0" hidden="1"/>
    </xf>
    <xf numFmtId="0" fontId="0" fillId="0" borderId="4" xfId="0" applyBorder="1" applyAlignment="1">
      <alignment vertical="center" wrapText="1"/>
    </xf>
    <xf numFmtId="0" fontId="2" fillId="0" borderId="6" xfId="4" applyBorder="1" applyAlignment="1" applyProtection="1">
      <alignment horizontal="left" vertical="center" shrinkToFit="1"/>
      <protection locked="0"/>
    </xf>
    <xf numFmtId="0" fontId="2" fillId="0" borderId="7" xfId="4" applyBorder="1" applyAlignment="1" applyProtection="1">
      <alignment horizontal="left" vertical="center" shrinkToFit="1"/>
      <protection locked="0"/>
    </xf>
    <xf numFmtId="0" fontId="2" fillId="0" borderId="0" xfId="4" applyAlignment="1">
      <alignment horizontal="left" vertical="center" shrinkToFit="1"/>
    </xf>
    <xf numFmtId="0" fontId="2" fillId="0" borderId="0" xfId="4" applyProtection="1">
      <alignment vertical="center"/>
      <protection hidden="1"/>
    </xf>
    <xf numFmtId="0" fontId="2" fillId="0" borderId="0" xfId="4">
      <alignment vertical="center"/>
    </xf>
    <xf numFmtId="0" fontId="2" fillId="0" borderId="6" xfId="5" applyBorder="1" applyAlignment="1">
      <alignment horizontal="left" vertical="center" shrinkToFit="1"/>
    </xf>
    <xf numFmtId="0" fontId="2" fillId="0" borderId="7" xfId="5" applyBorder="1" applyAlignment="1">
      <alignment horizontal="left" vertical="center" shrinkToFit="1"/>
    </xf>
    <xf numFmtId="0" fontId="0" fillId="0" borderId="2" xfId="0" applyBorder="1" applyAlignment="1">
      <alignment vertical="center" wrapText="1"/>
    </xf>
    <xf numFmtId="0" fontId="2" fillId="0" borderId="2" xfId="4" applyBorder="1" applyAlignment="1">
      <alignment vertical="center" shrinkToFit="1"/>
    </xf>
    <xf numFmtId="0" fontId="0" fillId="2" borderId="6" xfId="0" applyFill="1" applyBorder="1" applyAlignment="1" applyProtection="1">
      <alignment horizontal="right" vertical="center" wrapText="1"/>
      <protection locked="0"/>
    </xf>
    <xf numFmtId="0" fontId="0" fillId="0" borderId="7" xfId="0" applyBorder="1" applyAlignment="1">
      <alignment horizontal="center" vertical="center" wrapText="1"/>
    </xf>
    <xf numFmtId="14" fontId="0" fillId="0" borderId="0" xfId="0" applyNumberFormat="1" applyProtection="1">
      <alignment vertical="center"/>
      <protection hidden="1"/>
    </xf>
    <xf numFmtId="0" fontId="0" fillId="0" borderId="6" xfId="0"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center" vertical="center" wrapText="1"/>
    </xf>
    <xf numFmtId="0" fontId="10" fillId="0" borderId="0" xfId="0" applyFont="1" applyAlignment="1">
      <alignment vertical="top" wrapText="1"/>
    </xf>
    <xf numFmtId="0" fontId="0" fillId="2" borderId="0" xfId="0" applyFill="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11" fillId="0" borderId="0" xfId="0" applyFont="1">
      <alignment vertical="center"/>
    </xf>
    <xf numFmtId="0" fontId="21" fillId="0" borderId="0" xfId="0" applyFont="1" applyAlignment="1" applyProtection="1">
      <alignment vertical="center" wrapText="1"/>
      <protection hidden="1"/>
    </xf>
    <xf numFmtId="0" fontId="9" fillId="0" borderId="0" xfId="0" applyFont="1" applyAlignment="1" applyProtection="1">
      <alignment vertical="center" wrapText="1"/>
      <protection hidden="1"/>
    </xf>
    <xf numFmtId="0" fontId="22" fillId="0" borderId="0" xfId="0" applyFont="1" applyProtection="1">
      <alignment vertical="center"/>
      <protection hidden="1"/>
    </xf>
    <xf numFmtId="0" fontId="22" fillId="0" borderId="0" xfId="0" applyFont="1" applyProtection="1">
      <alignment vertical="center"/>
      <protection locked="0" hidden="1"/>
    </xf>
    <xf numFmtId="0" fontId="23" fillId="0" borderId="0" xfId="0" applyFont="1" applyProtection="1">
      <alignment vertical="center"/>
      <protection hidden="1"/>
    </xf>
    <xf numFmtId="0" fontId="22" fillId="0" borderId="0" xfId="0" applyFont="1">
      <alignment vertical="center"/>
    </xf>
    <xf numFmtId="0" fontId="24" fillId="0" borderId="0" xfId="0" applyFont="1">
      <alignment vertical="center"/>
    </xf>
    <xf numFmtId="0" fontId="4" fillId="0" borderId="0" xfId="0" applyFont="1" applyProtection="1">
      <alignment vertical="center"/>
      <protection hidden="1"/>
    </xf>
    <xf numFmtId="0" fontId="25" fillId="0" borderId="0" xfId="0" applyFont="1" applyProtection="1">
      <alignment vertical="center"/>
      <protection hidden="1"/>
    </xf>
    <xf numFmtId="0" fontId="25" fillId="0" borderId="0" xfId="0" applyFont="1" applyProtection="1">
      <alignment vertical="center"/>
      <protection locked="0" hidden="1"/>
    </xf>
    <xf numFmtId="0" fontId="25" fillId="0" borderId="0" xfId="0" applyFont="1">
      <alignment vertical="center"/>
    </xf>
    <xf numFmtId="0" fontId="24" fillId="0" borderId="9" xfId="0" applyFont="1" applyBorder="1">
      <alignment vertical="center"/>
    </xf>
    <xf numFmtId="0" fontId="27" fillId="0" borderId="0" xfId="0" applyFont="1">
      <alignment vertical="center"/>
    </xf>
    <xf numFmtId="0" fontId="27" fillId="0" borderId="0" xfId="0" applyFont="1" applyProtection="1">
      <alignment vertical="center"/>
      <protection hidden="1"/>
    </xf>
    <xf numFmtId="0" fontId="9" fillId="0" borderId="0" xfId="0" applyFont="1">
      <alignment vertical="center"/>
    </xf>
    <xf numFmtId="0" fontId="8" fillId="2" borderId="17" xfId="0" applyFont="1" applyFill="1" applyBorder="1">
      <alignment vertical="center"/>
    </xf>
    <xf numFmtId="0" fontId="11" fillId="0" borderId="0" xfId="0" applyFont="1" applyAlignment="1" applyProtection="1">
      <alignment horizontal="left" vertical="center"/>
      <protection hidden="1"/>
    </xf>
    <xf numFmtId="0" fontId="11" fillId="0" borderId="0" xfId="0" applyFont="1" applyAlignment="1" applyProtection="1">
      <alignment horizontal="left" vertical="center"/>
      <protection locked="0" hidden="1"/>
    </xf>
    <xf numFmtId="0" fontId="11" fillId="0" borderId="0" xfId="0" applyFont="1" applyAlignment="1">
      <alignment horizontal="left" vertical="center"/>
    </xf>
    <xf numFmtId="0" fontId="2" fillId="0" borderId="0" xfId="0" applyFont="1" applyAlignment="1">
      <alignment horizontal="left" vertical="center"/>
    </xf>
    <xf numFmtId="0" fontId="1" fillId="0" borderId="0" xfId="0" applyFont="1">
      <alignment vertical="center"/>
    </xf>
    <xf numFmtId="0" fontId="1" fillId="0" borderId="0" xfId="0" applyFont="1" applyProtection="1">
      <alignment vertical="center"/>
      <protection locked="0"/>
    </xf>
    <xf numFmtId="0" fontId="1" fillId="0" borderId="0" xfId="0" applyFont="1" applyAlignment="1">
      <alignment vertical="center" wrapText="1"/>
    </xf>
    <xf numFmtId="0" fontId="1" fillId="0" borderId="0" xfId="0" applyFont="1" applyProtection="1">
      <alignment vertical="center"/>
      <protection hidden="1"/>
    </xf>
    <xf numFmtId="49" fontId="11" fillId="0" borderId="0" xfId="0" applyNumberFormat="1" applyFont="1">
      <alignment vertical="center"/>
    </xf>
    <xf numFmtId="0" fontId="24" fillId="3" borderId="16" xfId="0" applyFont="1" applyFill="1" applyBorder="1" applyProtection="1">
      <alignment vertical="center"/>
      <protection hidden="1"/>
    </xf>
    <xf numFmtId="0" fontId="4" fillId="0" borderId="13" xfId="0" applyFont="1" applyBorder="1" applyAlignment="1">
      <alignment horizontal="center" vertical="center"/>
    </xf>
    <xf numFmtId="0" fontId="2" fillId="3" borderId="0" xfId="3" applyFill="1"/>
    <xf numFmtId="0" fontId="2" fillId="0" borderId="0" xfId="3"/>
    <xf numFmtId="0" fontId="11" fillId="0" borderId="0" xfId="3" applyFont="1" applyAlignment="1">
      <alignment vertical="center"/>
    </xf>
    <xf numFmtId="0" fontId="11" fillId="0" borderId="0" xfId="3" applyFont="1"/>
    <xf numFmtId="0" fontId="8" fillId="3" borderId="0" xfId="3" applyFont="1" applyFill="1" applyAlignment="1" applyProtection="1">
      <alignment horizontal="right"/>
      <protection hidden="1"/>
    </xf>
    <xf numFmtId="0" fontId="2" fillId="3" borderId="27" xfId="3" applyFill="1" applyBorder="1" applyAlignment="1">
      <alignment vertical="center"/>
    </xf>
    <xf numFmtId="0" fontId="2" fillId="3" borderId="28" xfId="3" applyFill="1" applyBorder="1" applyAlignment="1">
      <alignment vertical="center"/>
    </xf>
    <xf numFmtId="0" fontId="2" fillId="3" borderId="29" xfId="3" applyFill="1" applyBorder="1" applyAlignment="1">
      <alignment vertical="center"/>
    </xf>
    <xf numFmtId="0" fontId="11" fillId="0" borderId="0" xfId="3" applyFont="1" applyAlignment="1" applyProtection="1">
      <alignment vertical="center"/>
      <protection locked="0"/>
    </xf>
    <xf numFmtId="0" fontId="29" fillId="0" borderId="23" xfId="0" applyFont="1" applyBorder="1" applyAlignment="1">
      <alignment horizontal="center" vertical="center" wrapText="1"/>
    </xf>
    <xf numFmtId="0" fontId="11" fillId="0" borderId="0" xfId="3" applyFont="1" applyAlignment="1" applyProtection="1">
      <alignment vertical="center"/>
      <protection hidden="1"/>
    </xf>
    <xf numFmtId="0" fontId="11" fillId="0" borderId="0" xfId="3" applyFont="1" applyProtection="1">
      <protection hidden="1"/>
    </xf>
    <xf numFmtId="0" fontId="0" fillId="0" borderId="59" xfId="0" applyBorder="1" applyAlignment="1">
      <alignment horizontal="left" vertical="center" wrapText="1"/>
    </xf>
    <xf numFmtId="0" fontId="30" fillId="0" borderId="0" xfId="0" applyFont="1" applyProtection="1">
      <alignment vertical="center"/>
      <protection hidden="1"/>
    </xf>
    <xf numFmtId="0" fontId="30" fillId="0" borderId="0" xfId="0" applyFont="1" applyProtection="1">
      <alignment vertical="center"/>
      <protection locked="0" hidden="1"/>
    </xf>
    <xf numFmtId="0" fontId="2" fillId="0" borderId="2" xfId="2" applyBorder="1" applyAlignment="1">
      <alignment horizontal="center" vertical="center"/>
    </xf>
    <xf numFmtId="0" fontId="0" fillId="0" borderId="30" xfId="0" applyBorder="1">
      <alignment vertical="center"/>
    </xf>
    <xf numFmtId="0" fontId="0" fillId="0" borderId="31" xfId="0" applyBorder="1">
      <alignment vertical="center"/>
    </xf>
    <xf numFmtId="0" fontId="31" fillId="0" borderId="0" xfId="0" applyFont="1">
      <alignment vertical="center"/>
    </xf>
    <xf numFmtId="0" fontId="9" fillId="5" borderId="3" xfId="2" applyFont="1" applyFill="1" applyBorder="1" applyAlignment="1">
      <alignment vertical="center" wrapText="1"/>
    </xf>
    <xf numFmtId="0" fontId="30" fillId="0" borderId="0" xfId="0" applyFont="1">
      <alignment vertical="center"/>
    </xf>
    <xf numFmtId="0" fontId="12" fillId="3" borderId="0" xfId="3" applyFont="1" applyFill="1" applyAlignment="1" applyProtection="1">
      <alignment horizontal="right" vertical="center"/>
      <protection hidden="1"/>
    </xf>
    <xf numFmtId="0" fontId="12" fillId="0" borderId="0" xfId="0" applyFont="1" applyAlignment="1" applyProtection="1">
      <alignment horizontal="right" vertical="center"/>
      <protection hidden="1"/>
    </xf>
    <xf numFmtId="0" fontId="19" fillId="0" borderId="0" xfId="0" applyFont="1" applyProtection="1">
      <alignment vertical="center"/>
      <protection hidden="1"/>
    </xf>
    <xf numFmtId="9" fontId="2" fillId="0" borderId="0" xfId="1" applyProtection="1">
      <alignment vertical="center"/>
      <protection hidden="1"/>
    </xf>
    <xf numFmtId="9" fontId="32" fillId="0" borderId="0" xfId="1" applyFont="1" applyAlignment="1" applyProtection="1">
      <alignment horizontal="right" vertical="center"/>
      <protection hidden="1"/>
    </xf>
    <xf numFmtId="0" fontId="20" fillId="0" borderId="0" xfId="4" applyFont="1" applyAlignment="1">
      <alignment horizontal="left" vertical="center"/>
    </xf>
    <xf numFmtId="0" fontId="12" fillId="5" borderId="0" xfId="3" applyFont="1" applyFill="1" applyAlignment="1" applyProtection="1">
      <alignment vertical="center"/>
      <protection hidden="1"/>
    </xf>
    <xf numFmtId="0" fontId="0" fillId="5" borderId="0" xfId="0" applyFill="1">
      <alignment vertical="center"/>
    </xf>
    <xf numFmtId="0" fontId="9" fillId="0" borderId="60" xfId="0" applyFont="1" applyBorder="1" applyAlignment="1">
      <alignment horizontal="center" vertical="center"/>
    </xf>
    <xf numFmtId="56" fontId="29" fillId="3" borderId="63" xfId="0" quotePrefix="1" applyNumberFormat="1" applyFont="1" applyFill="1" applyBorder="1" applyAlignment="1" applyProtection="1">
      <alignment horizontal="center" vertical="center" wrapText="1"/>
      <protection hidden="1"/>
    </xf>
    <xf numFmtId="0" fontId="8" fillId="2" borderId="66" xfId="0" applyFont="1" applyFill="1" applyBorder="1">
      <alignment vertical="center"/>
    </xf>
    <xf numFmtId="0" fontId="8" fillId="2" borderId="71" xfId="0" applyFont="1" applyFill="1" applyBorder="1">
      <alignment vertical="center"/>
    </xf>
    <xf numFmtId="49" fontId="11" fillId="0" borderId="0" xfId="3" applyNumberFormat="1" applyFont="1" applyProtection="1">
      <protection hidden="1"/>
    </xf>
    <xf numFmtId="49" fontId="11" fillId="0" borderId="0" xfId="3" applyNumberFormat="1" applyFont="1"/>
    <xf numFmtId="0" fontId="0" fillId="2" borderId="3" xfId="0" applyFill="1" applyBorder="1" applyAlignment="1" applyProtection="1">
      <alignment horizontal="right" vertical="center" wrapText="1"/>
      <protection locked="0"/>
    </xf>
    <xf numFmtId="0" fontId="0" fillId="2" borderId="6" xfId="0" applyFill="1" applyBorder="1" applyAlignment="1" applyProtection="1">
      <alignment horizontal="right" vertical="center" wrapText="1"/>
      <protection locked="0"/>
    </xf>
    <xf numFmtId="0" fontId="28" fillId="0" borderId="3" xfId="0" applyFont="1" applyBorder="1" applyAlignment="1" applyProtection="1">
      <alignment horizontal="left" vertical="center" wrapText="1"/>
      <protection hidden="1"/>
    </xf>
    <xf numFmtId="0" fontId="28" fillId="0" borderId="6" xfId="0" applyFont="1" applyBorder="1" applyAlignment="1" applyProtection="1">
      <alignment horizontal="left" vertical="center" wrapText="1"/>
      <protection hidden="1"/>
    </xf>
    <xf numFmtId="0" fontId="28" fillId="0" borderId="7" xfId="0" applyFont="1" applyBorder="1" applyAlignment="1" applyProtection="1">
      <alignment horizontal="left" vertical="center" wrapText="1"/>
      <protection hidden="1"/>
    </xf>
    <xf numFmtId="0" fontId="0" fillId="4" borderId="3" xfId="0" applyFill="1" applyBorder="1" applyAlignment="1">
      <alignment horizontal="left" vertical="center"/>
    </xf>
    <xf numFmtId="0" fontId="0" fillId="4" borderId="6" xfId="0" applyFill="1" applyBorder="1" applyAlignment="1">
      <alignment horizontal="left" vertical="center"/>
    </xf>
    <xf numFmtId="0" fontId="0" fillId="4" borderId="7" xfId="0" applyFill="1" applyBorder="1" applyAlignment="1">
      <alignment horizontal="left" vertical="center"/>
    </xf>
    <xf numFmtId="0" fontId="0" fillId="2" borderId="0" xfId="0" applyFill="1" applyAlignment="1" applyProtection="1">
      <alignment horizontal="left" vertical="center" shrinkToFit="1"/>
      <protection locked="0"/>
    </xf>
    <xf numFmtId="0" fontId="9" fillId="0" borderId="0" xfId="0" applyFont="1" applyAlignment="1">
      <alignment horizontal="left" vertical="top" wrapText="1"/>
    </xf>
    <xf numFmtId="0" fontId="9" fillId="2" borderId="3" xfId="0" applyFont="1" applyFill="1" applyBorder="1" applyAlignment="1" applyProtection="1">
      <alignment horizontal="left" vertical="top" wrapText="1"/>
      <protection locked="0"/>
    </xf>
    <xf numFmtId="0" fontId="9" fillId="2" borderId="6" xfId="0" applyFont="1" applyFill="1" applyBorder="1" applyAlignment="1" applyProtection="1">
      <alignment horizontal="left" vertical="top" wrapText="1"/>
      <protection locked="0"/>
    </xf>
    <xf numFmtId="0" fontId="9" fillId="2" borderId="7" xfId="0" applyFont="1" applyFill="1" applyBorder="1" applyAlignment="1" applyProtection="1">
      <alignment horizontal="left" vertical="top" wrapText="1"/>
      <protection locked="0"/>
    </xf>
    <xf numFmtId="0" fontId="0" fillId="0" borderId="4" xfId="0" applyBorder="1" applyAlignment="1">
      <alignment horizontal="center" vertical="center" wrapText="1"/>
    </xf>
    <xf numFmtId="0" fontId="0" fillId="2" borderId="3" xfId="0" applyFill="1" applyBorder="1" applyAlignment="1" applyProtection="1">
      <alignment horizontal="left" vertical="center" shrinkToFit="1"/>
      <protection locked="0"/>
    </xf>
    <xf numFmtId="0" fontId="0" fillId="0" borderId="6" xfId="0" applyBorder="1" applyAlignment="1" applyProtection="1">
      <alignment horizontal="left" vertical="center" shrinkToFit="1"/>
      <protection locked="0"/>
    </xf>
    <xf numFmtId="0" fontId="0" fillId="0" borderId="7" xfId="0" applyBorder="1" applyAlignment="1">
      <alignment vertical="center" shrinkToFit="1"/>
    </xf>
    <xf numFmtId="0" fontId="2" fillId="0" borderId="3" xfId="4" applyBorder="1" applyAlignment="1">
      <alignment horizontal="center" vertical="center" wrapText="1"/>
    </xf>
    <xf numFmtId="0" fontId="2" fillId="0" borderId="7" xfId="4" applyBorder="1" applyAlignment="1">
      <alignment horizontal="center" vertical="center" wrapText="1"/>
    </xf>
    <xf numFmtId="0" fontId="5" fillId="2" borderId="3" xfId="0" applyFont="1" applyFill="1" applyBorder="1" applyAlignment="1" applyProtection="1">
      <alignment horizontal="center" vertical="center" shrinkToFit="1"/>
      <protection locked="0"/>
    </xf>
    <xf numFmtId="0" fontId="5" fillId="2" borderId="6" xfId="0" applyFont="1" applyFill="1" applyBorder="1" applyAlignment="1" applyProtection="1">
      <alignment horizontal="center" vertical="center" shrinkToFit="1"/>
      <protection locked="0"/>
    </xf>
    <xf numFmtId="0" fontId="0" fillId="2" borderId="6" xfId="0" applyFill="1" applyBorder="1" applyAlignment="1" applyProtection="1">
      <alignment horizontal="center" vertical="center" shrinkToFit="1"/>
      <protection locked="0"/>
    </xf>
    <xf numFmtId="0" fontId="0" fillId="2" borderId="7" xfId="0" applyFill="1" applyBorder="1" applyAlignment="1" applyProtection="1">
      <alignment horizontal="center" vertical="center" shrinkToFit="1"/>
      <protection locked="0"/>
    </xf>
    <xf numFmtId="0" fontId="0" fillId="2" borderId="3" xfId="0"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4" xfId="0" applyBorder="1" applyAlignment="1">
      <alignment horizontal="left" vertical="center" wrapText="1"/>
    </xf>
    <xf numFmtId="0" fontId="0" fillId="0" borderId="34" xfId="0" applyBorder="1" applyAlignment="1">
      <alignment horizontal="left" vertical="center" wrapText="1"/>
    </xf>
    <xf numFmtId="0" fontId="0" fillId="0" borderId="32" xfId="0" applyBorder="1" applyAlignment="1">
      <alignment horizontal="left" vertical="center" wrapText="1"/>
    </xf>
    <xf numFmtId="0" fontId="2" fillId="2" borderId="3" xfId="4" applyFill="1" applyBorder="1" applyAlignment="1" applyProtection="1">
      <alignment horizontal="left" vertical="center" shrinkToFit="1"/>
      <protection locked="0"/>
    </xf>
    <xf numFmtId="0" fontId="0" fillId="0" borderId="6" xfId="0" applyBorder="1" applyAlignment="1">
      <alignment horizontal="left" vertical="center" shrinkToFit="1"/>
    </xf>
    <xf numFmtId="0" fontId="0" fillId="0" borderId="7" xfId="0" applyBorder="1" applyAlignment="1">
      <alignment horizontal="left" vertical="center" shrinkToFit="1"/>
    </xf>
    <xf numFmtId="0" fontId="0" fillId="0" borderId="3"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49" fontId="2" fillId="2" borderId="3" xfId="4" applyNumberFormat="1" applyFill="1" applyBorder="1" applyAlignment="1" applyProtection="1">
      <alignment horizontal="left" vertical="center" shrinkToFit="1"/>
      <protection locked="0"/>
    </xf>
    <xf numFmtId="49" fontId="2" fillId="2" borderId="6" xfId="4" applyNumberFormat="1" applyFill="1" applyBorder="1" applyAlignment="1" applyProtection="1">
      <alignment horizontal="left" vertical="center" shrinkToFit="1"/>
      <protection locked="0"/>
    </xf>
    <xf numFmtId="49" fontId="2" fillId="2" borderId="7" xfId="4" applyNumberFormat="1" applyFill="1" applyBorder="1" applyAlignment="1" applyProtection="1">
      <alignment horizontal="left" vertical="center" shrinkToFit="1"/>
      <protection locked="0"/>
    </xf>
    <xf numFmtId="0" fontId="0" fillId="5" borderId="3" xfId="0" applyFill="1" applyBorder="1" applyAlignment="1" applyProtection="1">
      <alignment horizontal="left" vertical="center" wrapText="1"/>
      <protection locked="0"/>
    </xf>
    <xf numFmtId="0" fontId="0" fillId="5" borderId="6" xfId="0" applyFill="1" applyBorder="1" applyAlignment="1">
      <alignment horizontal="left" vertical="center" wrapText="1"/>
    </xf>
    <xf numFmtId="0" fontId="34" fillId="5" borderId="3" xfId="0" applyFont="1" applyFill="1" applyBorder="1" applyAlignment="1" applyProtection="1">
      <alignment horizontal="left" vertical="center" wrapText="1"/>
      <protection locked="0"/>
    </xf>
    <xf numFmtId="0" fontId="0" fillId="5" borderId="7" xfId="0" applyFill="1" applyBorder="1" applyAlignment="1">
      <alignment horizontal="left" vertical="center" wrapText="1"/>
    </xf>
    <xf numFmtId="49" fontId="2" fillId="2" borderId="0" xfId="5" applyNumberFormat="1" applyFill="1" applyAlignment="1" applyProtection="1">
      <alignment horizontal="left" vertical="center"/>
      <protection locked="0"/>
    </xf>
    <xf numFmtId="0" fontId="0" fillId="0" borderId="0" xfId="4" applyFont="1" applyAlignment="1">
      <alignment horizontal="right" vertical="center"/>
    </xf>
    <xf numFmtId="0" fontId="2" fillId="0" borderId="0" xfId="4" applyAlignment="1">
      <alignment horizontal="right" vertical="center"/>
    </xf>
    <xf numFmtId="49" fontId="0" fillId="2" borderId="0" xfId="0" applyNumberFormat="1" applyFill="1" applyAlignment="1" applyProtection="1">
      <alignment horizontal="left" vertical="center"/>
      <protection locked="0"/>
    </xf>
    <xf numFmtId="49" fontId="0" fillId="0" borderId="0" xfId="0" applyNumberFormat="1" applyAlignment="1" applyProtection="1">
      <alignment horizontal="left" vertical="center"/>
      <protection locked="0"/>
    </xf>
    <xf numFmtId="49" fontId="5" fillId="2" borderId="0" xfId="0" applyNumberFormat="1" applyFont="1" applyFill="1" applyAlignment="1" applyProtection="1">
      <alignment horizontal="left" vertical="center" wrapText="1" shrinkToFit="1"/>
      <protection locked="0"/>
    </xf>
    <xf numFmtId="0" fontId="0" fillId="2" borderId="0" xfId="0" applyFill="1" applyAlignment="1" applyProtection="1">
      <alignment horizontal="left" vertical="center" wrapText="1" shrinkToFit="1"/>
      <protection locked="0"/>
    </xf>
    <xf numFmtId="0" fontId="0" fillId="0" borderId="0" xfId="0" applyAlignment="1" applyProtection="1">
      <alignment horizontal="left" vertical="center" wrapText="1" shrinkToFit="1"/>
      <protection locked="0"/>
    </xf>
    <xf numFmtId="0" fontId="0" fillId="0" borderId="7" xfId="0" applyBorder="1" applyAlignment="1">
      <alignment horizontal="center" vertical="center" wrapText="1"/>
    </xf>
    <xf numFmtId="0" fontId="0" fillId="2" borderId="6" xfId="0" applyFill="1" applyBorder="1" applyAlignment="1" applyProtection="1">
      <alignment horizontal="left" vertical="center" shrinkToFit="1"/>
      <protection locked="0"/>
    </xf>
    <xf numFmtId="0" fontId="0" fillId="2" borderId="7" xfId="0" applyFill="1" applyBorder="1" applyAlignment="1" applyProtection="1">
      <alignment horizontal="left" vertical="center" shrinkToFit="1"/>
      <protection locked="0"/>
    </xf>
    <xf numFmtId="0" fontId="2" fillId="2" borderId="6" xfId="4" applyFill="1" applyBorder="1" applyAlignment="1" applyProtection="1">
      <alignment horizontal="left" vertical="center" shrinkToFit="1"/>
      <protection locked="0"/>
    </xf>
    <xf numFmtId="0" fontId="2" fillId="2" borderId="7" xfId="4" applyFill="1" applyBorder="1" applyAlignment="1" applyProtection="1">
      <alignment horizontal="left" vertical="center" shrinkToFit="1"/>
      <protection locked="0"/>
    </xf>
    <xf numFmtId="49" fontId="0" fillId="2" borderId="3" xfId="0" applyNumberFormat="1" applyFill="1" applyBorder="1" applyAlignment="1" applyProtection="1">
      <alignment horizontal="left" vertical="center" shrinkToFit="1"/>
      <protection locked="0"/>
    </xf>
    <xf numFmtId="49" fontId="0" fillId="0" borderId="6" xfId="0" applyNumberFormat="1" applyBorder="1" applyAlignment="1" applyProtection="1">
      <alignment horizontal="left" vertical="center" shrinkToFit="1"/>
      <protection locked="0"/>
    </xf>
    <xf numFmtId="49" fontId="0" fillId="0" borderId="7" xfId="0" applyNumberFormat="1" applyBorder="1" applyAlignment="1" applyProtection="1">
      <alignment horizontal="left" vertical="center" shrinkToFit="1"/>
      <protection locked="0"/>
    </xf>
    <xf numFmtId="0" fontId="0" fillId="0" borderId="3" xfId="0" applyBorder="1" applyAlignment="1">
      <alignment horizontal="left" vertical="center" shrinkToFit="1"/>
    </xf>
    <xf numFmtId="0" fontId="5" fillId="6" borderId="3" xfId="2" applyFont="1" applyFill="1" applyBorder="1" applyAlignment="1" applyProtection="1">
      <alignment horizontal="left" vertical="top" wrapText="1"/>
      <protection locked="0"/>
    </xf>
    <xf numFmtId="0" fontId="5" fillId="6" borderId="6" xfId="2" applyFont="1" applyFill="1"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5" fillId="6" borderId="7" xfId="2" applyFont="1" applyFill="1" applyBorder="1" applyAlignment="1" applyProtection="1">
      <alignment horizontal="left" vertical="top" wrapText="1"/>
      <protection locked="0"/>
    </xf>
    <xf numFmtId="0" fontId="33" fillId="5" borderId="6" xfId="2" applyFont="1" applyFill="1" applyBorder="1" applyAlignment="1" applyProtection="1">
      <alignment vertical="center" wrapText="1"/>
      <protection hidden="1"/>
    </xf>
    <xf numFmtId="0" fontId="0" fillId="0" borderId="7" xfId="0" applyBorder="1" applyAlignment="1">
      <alignment vertical="center" wrapText="1"/>
    </xf>
    <xf numFmtId="0" fontId="8" fillId="0" borderId="0" xfId="0" applyFont="1" applyAlignment="1" applyProtection="1">
      <alignment horizontal="right" vertical="center" shrinkToFit="1"/>
      <protection hidden="1"/>
    </xf>
    <xf numFmtId="0" fontId="0" fillId="0" borderId="1" xfId="0" applyBorder="1" applyAlignment="1">
      <alignment horizontal="center" vertical="center"/>
    </xf>
    <xf numFmtId="0" fontId="5" fillId="2" borderId="3" xfId="0" applyFont="1" applyFill="1" applyBorder="1" applyAlignment="1" applyProtection="1">
      <alignment vertical="top" wrapText="1"/>
      <protection locked="0"/>
    </xf>
    <xf numFmtId="0" fontId="5" fillId="2" borderId="6" xfId="0" applyFont="1" applyFill="1" applyBorder="1" applyAlignment="1" applyProtection="1">
      <alignment vertical="top" wrapText="1"/>
      <protection locked="0"/>
    </xf>
    <xf numFmtId="0" fontId="5" fillId="2" borderId="7" xfId="0" applyFont="1" applyFill="1" applyBorder="1" applyAlignment="1" applyProtection="1">
      <alignment vertical="top" wrapText="1"/>
      <protection locked="0"/>
    </xf>
    <xf numFmtId="0" fontId="9" fillId="0" borderId="10" xfId="0" applyFont="1" applyBorder="1" applyAlignment="1">
      <alignment vertical="center" wrapText="1"/>
    </xf>
    <xf numFmtId="0" fontId="9" fillId="0" borderId="11" xfId="0" applyFont="1" applyBorder="1" applyAlignment="1">
      <alignment vertical="center" wrapText="1"/>
    </xf>
    <xf numFmtId="176" fontId="0" fillId="2" borderId="3" xfId="0" applyNumberFormat="1" applyFill="1" applyBorder="1" applyAlignment="1" applyProtection="1">
      <alignment horizontal="center" vertical="center"/>
      <protection locked="0"/>
    </xf>
    <xf numFmtId="176" fontId="0" fillId="2" borderId="6" xfId="0" applyNumberFormat="1" applyFill="1" applyBorder="1" applyAlignment="1" applyProtection="1">
      <alignment horizontal="center" vertical="center"/>
      <protection locked="0"/>
    </xf>
    <xf numFmtId="176" fontId="0" fillId="2" borderId="7" xfId="0" applyNumberFormat="1" applyFill="1" applyBorder="1" applyAlignment="1" applyProtection="1">
      <alignment horizontal="center" vertical="center"/>
      <protection locked="0"/>
    </xf>
    <xf numFmtId="177" fontId="0" fillId="0" borderId="3" xfId="0" applyNumberFormat="1" applyBorder="1" applyAlignment="1" applyProtection="1">
      <alignment horizontal="center" vertical="center"/>
      <protection hidden="1"/>
    </xf>
    <xf numFmtId="177" fontId="0" fillId="0" borderId="6" xfId="0" applyNumberFormat="1" applyBorder="1" applyAlignment="1" applyProtection="1">
      <alignment horizontal="center" vertical="center"/>
      <protection hidden="1"/>
    </xf>
    <xf numFmtId="177" fontId="0" fillId="0" borderId="7" xfId="0" applyNumberFormat="1" applyBorder="1" applyAlignment="1" applyProtection="1">
      <alignment horizontal="center" vertical="center"/>
      <protection hidden="1"/>
    </xf>
    <xf numFmtId="0" fontId="10" fillId="0" borderId="0" xfId="0" applyFont="1" applyAlignment="1">
      <alignment vertical="center" wrapText="1"/>
    </xf>
    <xf numFmtId="0" fontId="10" fillId="0" borderId="1" xfId="0" applyFont="1" applyBorder="1" applyAlignment="1">
      <alignment vertical="center" wrapText="1"/>
    </xf>
    <xf numFmtId="0" fontId="0" fillId="0" borderId="3" xfId="0" applyBorder="1" applyAlignment="1">
      <alignment horizontal="center" vertical="center" wrapText="1"/>
    </xf>
    <xf numFmtId="0" fontId="0" fillId="0" borderId="6"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33" xfId="0" applyBorder="1" applyAlignment="1">
      <alignment horizontal="center" vertical="center" wrapText="1"/>
    </xf>
    <xf numFmtId="0" fontId="9" fillId="2" borderId="35" xfId="0" applyFont="1" applyFill="1" applyBorder="1" applyAlignment="1" applyProtection="1">
      <alignment horizontal="left" vertical="top" wrapText="1"/>
      <protection locked="0"/>
    </xf>
    <xf numFmtId="0" fontId="9" fillId="2" borderId="36" xfId="0" applyFont="1" applyFill="1" applyBorder="1" applyAlignment="1" applyProtection="1">
      <alignment horizontal="left" vertical="top" wrapText="1"/>
      <protection locked="0"/>
    </xf>
    <xf numFmtId="0" fontId="9" fillId="2" borderId="37" xfId="0" applyFont="1" applyFill="1" applyBorder="1" applyAlignment="1" applyProtection="1">
      <alignment horizontal="left" vertical="top" wrapText="1"/>
      <protection locked="0"/>
    </xf>
    <xf numFmtId="0" fontId="9" fillId="3" borderId="41" xfId="0" applyFont="1" applyFill="1" applyBorder="1" applyAlignment="1">
      <alignment horizontal="left" vertical="top" wrapText="1"/>
    </xf>
    <xf numFmtId="0" fontId="9" fillId="3" borderId="5" xfId="0" applyFont="1" applyFill="1" applyBorder="1" applyAlignment="1">
      <alignment horizontal="left" vertical="top"/>
    </xf>
    <xf numFmtId="0" fontId="24" fillId="3" borderId="5" xfId="0" applyFont="1" applyFill="1" applyBorder="1" applyAlignment="1" applyProtection="1">
      <alignment horizontal="right" vertical="center" wrapText="1"/>
      <protection hidden="1"/>
    </xf>
    <xf numFmtId="0" fontId="9" fillId="0" borderId="3"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4" fillId="0" borderId="55" xfId="0" applyFont="1" applyBorder="1" applyAlignment="1">
      <alignment horizontal="center" vertical="center"/>
    </xf>
    <xf numFmtId="0" fontId="4" fillId="0" borderId="26" xfId="0" applyFont="1" applyBorder="1" applyAlignment="1">
      <alignment horizontal="center" vertical="center"/>
    </xf>
    <xf numFmtId="0" fontId="24" fillId="3" borderId="6" xfId="0" applyFont="1" applyFill="1" applyBorder="1" applyAlignment="1">
      <alignment horizontal="center" vertical="center" wrapText="1"/>
    </xf>
    <xf numFmtId="0" fontId="26" fillId="3" borderId="51" xfId="0" applyFont="1" applyFill="1" applyBorder="1" applyAlignment="1" applyProtection="1">
      <alignment horizontal="right" vertical="center" wrapText="1"/>
      <protection hidden="1"/>
    </xf>
    <xf numFmtId="0" fontId="26" fillId="3" borderId="52" xfId="0" applyFont="1" applyFill="1" applyBorder="1" applyAlignment="1" applyProtection="1">
      <alignment horizontal="right" vertical="center" wrapText="1"/>
      <protection hidden="1"/>
    </xf>
    <xf numFmtId="0" fontId="26" fillId="3" borderId="22" xfId="0" applyFont="1" applyFill="1" applyBorder="1" applyAlignment="1" applyProtection="1">
      <alignment horizontal="right" vertical="center" shrinkToFit="1"/>
      <protection hidden="1"/>
    </xf>
    <xf numFmtId="0" fontId="26" fillId="3" borderId="47" xfId="0" applyFont="1" applyFill="1" applyBorder="1" applyAlignment="1" applyProtection="1">
      <alignment horizontal="right" vertical="center" shrinkToFit="1"/>
      <protection hidden="1"/>
    </xf>
    <xf numFmtId="0" fontId="14" fillId="2" borderId="10" xfId="0" applyFont="1" applyFill="1" applyBorder="1" applyAlignment="1" applyProtection="1">
      <alignment vertical="center" wrapText="1"/>
      <protection locked="0"/>
    </xf>
    <xf numFmtId="0" fontId="14" fillId="2" borderId="11" xfId="0" applyFont="1" applyFill="1" applyBorder="1" applyAlignment="1" applyProtection="1">
      <alignment vertical="center" wrapText="1"/>
      <protection locked="0"/>
    </xf>
    <xf numFmtId="0" fontId="14" fillId="2" borderId="12" xfId="0" applyFont="1" applyFill="1" applyBorder="1" applyAlignment="1" applyProtection="1">
      <alignment vertical="center" wrapText="1"/>
      <protection locked="0"/>
    </xf>
    <xf numFmtId="0" fontId="9" fillId="2" borderId="30" xfId="0" applyFont="1" applyFill="1" applyBorder="1" applyAlignment="1" applyProtection="1">
      <alignment horizontal="left" vertical="top" wrapText="1"/>
      <protection locked="0"/>
    </xf>
    <xf numFmtId="0" fontId="9" fillId="2" borderId="0" xfId="0" applyFont="1" applyFill="1" applyAlignment="1" applyProtection="1">
      <alignment horizontal="left" vertical="top" wrapText="1"/>
      <protection locked="0"/>
    </xf>
    <xf numFmtId="0" fontId="9" fillId="2" borderId="53" xfId="0" applyFont="1" applyFill="1" applyBorder="1" applyAlignment="1" applyProtection="1">
      <alignment horizontal="left" vertical="top" wrapText="1"/>
      <protection locked="0"/>
    </xf>
    <xf numFmtId="0" fontId="14" fillId="2" borderId="30" xfId="0" applyFont="1" applyFill="1" applyBorder="1" applyAlignment="1" applyProtection="1">
      <alignment vertical="center" wrapText="1"/>
      <protection locked="0"/>
    </xf>
    <xf numFmtId="0" fontId="14" fillId="2" borderId="0" xfId="0" applyFont="1" applyFill="1" applyAlignment="1" applyProtection="1">
      <alignment vertical="center" wrapText="1"/>
      <protection locked="0"/>
    </xf>
    <xf numFmtId="0" fontId="14" fillId="2" borderId="53" xfId="0" applyFont="1" applyFill="1" applyBorder="1" applyAlignment="1" applyProtection="1">
      <alignment vertical="center" wrapText="1"/>
      <protection locked="0"/>
    </xf>
    <xf numFmtId="0" fontId="9" fillId="2" borderId="34" xfId="0" applyFont="1" applyFill="1" applyBorder="1" applyAlignment="1" applyProtection="1">
      <alignment horizontal="left" vertical="top" wrapText="1"/>
      <protection locked="0"/>
    </xf>
    <xf numFmtId="0" fontId="9" fillId="2" borderId="56" xfId="0" applyFont="1" applyFill="1" applyBorder="1" applyAlignment="1" applyProtection="1">
      <alignment horizontal="left" vertical="top" wrapText="1"/>
      <protection locked="0"/>
    </xf>
    <xf numFmtId="0" fontId="9" fillId="2" borderId="57" xfId="0" applyFont="1" applyFill="1" applyBorder="1" applyAlignment="1" applyProtection="1">
      <alignment horizontal="left" vertical="top" wrapText="1"/>
      <protection locked="0"/>
    </xf>
    <xf numFmtId="0" fontId="9" fillId="2" borderId="58" xfId="0" applyFont="1" applyFill="1" applyBorder="1" applyAlignment="1" applyProtection="1">
      <alignment horizontal="left" vertical="top" wrapText="1"/>
      <protection locked="0"/>
    </xf>
    <xf numFmtId="0" fontId="9" fillId="3" borderId="61" xfId="0" applyFont="1" applyFill="1" applyBorder="1" applyAlignment="1">
      <alignment horizontal="left" vertical="top" wrapText="1"/>
    </xf>
    <xf numFmtId="0" fontId="9" fillId="3" borderId="62" xfId="0" applyFont="1" applyFill="1" applyBorder="1" applyAlignment="1">
      <alignment horizontal="left" vertical="top" wrapText="1"/>
    </xf>
    <xf numFmtId="0" fontId="24" fillId="3" borderId="62" xfId="0" applyFont="1" applyFill="1" applyBorder="1" applyAlignment="1">
      <alignment horizontal="center" vertical="center" wrapText="1"/>
    </xf>
    <xf numFmtId="0" fontId="9" fillId="0" borderId="67" xfId="0" applyFont="1" applyBorder="1" applyAlignment="1">
      <alignment horizontal="left" vertical="top" wrapText="1"/>
    </xf>
    <xf numFmtId="0" fontId="9" fillId="0" borderId="62" xfId="0" applyFont="1" applyBorder="1" applyAlignment="1">
      <alignment horizontal="left" vertical="top" wrapText="1"/>
    </xf>
    <xf numFmtId="0" fontId="9" fillId="0" borderId="68" xfId="0" applyFont="1" applyBorder="1" applyAlignment="1">
      <alignment horizontal="left" vertical="top" wrapText="1"/>
    </xf>
    <xf numFmtId="0" fontId="9" fillId="0" borderId="72" xfId="0" applyFont="1" applyBorder="1" applyAlignment="1">
      <alignment horizontal="left" vertical="top" wrapText="1"/>
    </xf>
    <xf numFmtId="0" fontId="9" fillId="0" borderId="73" xfId="0" applyFont="1" applyBorder="1" applyAlignment="1">
      <alignment horizontal="left" vertical="top" wrapText="1"/>
    </xf>
    <xf numFmtId="0" fontId="9" fillId="0" borderId="74" xfId="0" applyFont="1" applyBorder="1" applyAlignment="1">
      <alignment horizontal="left" vertical="top" wrapText="1"/>
    </xf>
    <xf numFmtId="0" fontId="26" fillId="3" borderId="5" xfId="0" applyFont="1" applyFill="1" applyBorder="1" applyAlignment="1" applyProtection="1">
      <alignment horizontal="right" vertical="center"/>
      <protection hidden="1"/>
    </xf>
    <xf numFmtId="0" fontId="26" fillId="3" borderId="16" xfId="0" applyFont="1" applyFill="1" applyBorder="1" applyAlignment="1" applyProtection="1">
      <alignment horizontal="right" vertical="center"/>
      <protection hidden="1"/>
    </xf>
    <xf numFmtId="0" fontId="2" fillId="3" borderId="43" xfId="3" applyFill="1" applyBorder="1" applyAlignment="1">
      <alignment horizontal="left" vertical="center"/>
    </xf>
    <xf numFmtId="0" fontId="2" fillId="3" borderId="44" xfId="3" applyFill="1" applyBorder="1" applyAlignment="1">
      <alignment horizontal="left" vertical="center"/>
    </xf>
    <xf numFmtId="0" fontId="9" fillId="2" borderId="43" xfId="3" applyFont="1" applyFill="1" applyBorder="1" applyAlignment="1" applyProtection="1">
      <alignment horizontal="left" vertical="top" wrapText="1" shrinkToFit="1"/>
      <protection locked="0"/>
    </xf>
    <xf numFmtId="0" fontId="9" fillId="2" borderId="44" xfId="3" applyFont="1" applyFill="1" applyBorder="1" applyAlignment="1" applyProtection="1">
      <alignment horizontal="left" vertical="top" wrapText="1" shrinkToFit="1"/>
      <protection locked="0"/>
    </xf>
    <xf numFmtId="0" fontId="2" fillId="3" borderId="41" xfId="3" applyFill="1" applyBorder="1" applyAlignment="1">
      <alignment horizontal="left" vertical="center"/>
    </xf>
    <xf numFmtId="0" fontId="2" fillId="3" borderId="5" xfId="3" applyFill="1" applyBorder="1" applyAlignment="1">
      <alignment horizontal="left" vertical="center"/>
    </xf>
    <xf numFmtId="0" fontId="9" fillId="2" borderId="5" xfId="3" applyFont="1" applyFill="1" applyBorder="1" applyAlignment="1" applyProtection="1">
      <alignment horizontal="left" vertical="center" wrapText="1"/>
      <protection locked="0"/>
    </xf>
    <xf numFmtId="0" fontId="9" fillId="2" borderId="42" xfId="3" applyFont="1" applyFill="1" applyBorder="1" applyAlignment="1" applyProtection="1">
      <alignment horizontal="left" vertical="center" wrapText="1"/>
      <protection locked="0"/>
    </xf>
    <xf numFmtId="0" fontId="2" fillId="2" borderId="28" xfId="3" applyFill="1" applyBorder="1" applyAlignment="1" applyProtection="1">
      <alignment horizontal="center" vertical="center"/>
      <protection hidden="1"/>
    </xf>
    <xf numFmtId="0" fontId="2" fillId="2" borderId="45" xfId="3" applyFill="1" applyBorder="1" applyAlignment="1" applyProtection="1">
      <alignment horizontal="center" vertical="center"/>
      <protection hidden="1"/>
    </xf>
    <xf numFmtId="0" fontId="14" fillId="3" borderId="46" xfId="3" applyFont="1" applyFill="1" applyBorder="1" applyAlignment="1" applyProtection="1">
      <alignment horizontal="left" vertical="top" wrapText="1" shrinkToFit="1"/>
      <protection hidden="1"/>
    </xf>
    <xf numFmtId="0" fontId="14" fillId="3" borderId="28" xfId="3" applyFont="1" applyFill="1" applyBorder="1" applyAlignment="1" applyProtection="1">
      <alignment horizontal="left" vertical="top" wrapText="1" shrinkToFit="1"/>
      <protection hidden="1"/>
    </xf>
    <xf numFmtId="0" fontId="14" fillId="3" borderId="29" xfId="3" applyFont="1" applyFill="1" applyBorder="1" applyAlignment="1" applyProtection="1">
      <alignment horizontal="left" vertical="top" wrapText="1" shrinkToFit="1"/>
      <protection hidden="1"/>
    </xf>
    <xf numFmtId="0" fontId="2" fillId="3" borderId="38" xfId="3" applyFill="1" applyBorder="1" applyAlignment="1">
      <alignment horizontal="left" vertical="center"/>
    </xf>
    <xf numFmtId="0" fontId="2" fillId="3" borderId="39" xfId="3" applyFill="1" applyBorder="1" applyAlignment="1">
      <alignment horizontal="left" vertical="center"/>
    </xf>
    <xf numFmtId="0" fontId="26" fillId="3" borderId="39" xfId="3" applyFont="1" applyFill="1" applyBorder="1" applyAlignment="1" applyProtection="1">
      <alignment horizontal="right" vertical="center" shrinkToFit="1"/>
      <protection hidden="1"/>
    </xf>
    <xf numFmtId="0" fontId="26" fillId="3" borderId="40" xfId="3" applyFont="1" applyFill="1" applyBorder="1" applyAlignment="1" applyProtection="1">
      <alignment horizontal="right" vertical="center" shrinkToFit="1"/>
      <protection hidden="1"/>
    </xf>
    <xf numFmtId="0" fontId="0" fillId="0" borderId="4" xfId="0" applyBorder="1" applyAlignment="1">
      <alignment horizontal="center" vertical="center"/>
    </xf>
    <xf numFmtId="0" fontId="0" fillId="0" borderId="32" xfId="0" applyBorder="1" applyAlignment="1">
      <alignment horizontal="center" vertical="center"/>
    </xf>
    <xf numFmtId="0" fontId="5" fillId="2" borderId="3" xfId="0" applyFont="1" applyFill="1" applyBorder="1" applyAlignment="1" applyProtection="1">
      <alignment horizontal="left" vertical="top" wrapText="1"/>
      <protection locked="0"/>
    </xf>
    <xf numFmtId="0" fontId="5" fillId="2" borderId="7" xfId="0" applyFont="1" applyFill="1" applyBorder="1" applyAlignment="1" applyProtection="1">
      <alignment horizontal="left" vertical="top" wrapText="1"/>
      <protection locked="0"/>
    </xf>
    <xf numFmtId="0" fontId="8" fillId="0" borderId="5" xfId="0" applyFont="1" applyBorder="1" applyAlignment="1" applyProtection="1">
      <alignment horizontal="right" vertical="center" shrinkToFit="1"/>
      <protection hidden="1"/>
    </xf>
    <xf numFmtId="0" fontId="4" fillId="0" borderId="3"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1" fillId="2" borderId="0" xfId="0" applyFont="1" applyFill="1" applyAlignment="1" applyProtection="1">
      <alignment horizontal="left" vertical="center" wrapText="1"/>
      <protection locked="0"/>
    </xf>
    <xf numFmtId="49" fontId="1" fillId="0" borderId="0" xfId="0" applyNumberFormat="1" applyFont="1" applyAlignment="1">
      <alignment horizontal="center" vertical="center" wrapText="1" shrinkToFit="1"/>
    </xf>
    <xf numFmtId="0" fontId="1" fillId="0" borderId="0" xfId="0" applyFont="1" applyAlignment="1">
      <alignment horizontal="right" vertical="center"/>
    </xf>
    <xf numFmtId="0" fontId="1" fillId="0" borderId="0" xfId="0" applyFont="1" applyAlignment="1">
      <alignment horizontal="center" vertical="center" wrapText="1" shrinkToFit="1"/>
    </xf>
    <xf numFmtId="0" fontId="1" fillId="0" borderId="0" xfId="0" applyFont="1" applyAlignment="1">
      <alignment horizontal="left" vertical="center" wrapText="1" shrinkToFit="1"/>
    </xf>
    <xf numFmtId="0" fontId="0" fillId="0" borderId="34" xfId="0" applyBorder="1" applyAlignment="1">
      <alignment vertical="center"/>
    </xf>
    <xf numFmtId="0" fontId="0" fillId="0" borderId="32" xfId="0" applyBorder="1" applyAlignment="1">
      <alignment vertical="center"/>
    </xf>
    <xf numFmtId="0" fontId="4" fillId="0" borderId="2" xfId="2" applyFont="1" applyBorder="1" applyAlignment="1">
      <alignment vertical="center"/>
    </xf>
    <xf numFmtId="0" fontId="1" fillId="2" borderId="2" xfId="0" applyFont="1" applyFill="1" applyBorder="1" applyAlignment="1" applyProtection="1">
      <alignment horizontal="center" vertical="center"/>
      <protection locked="0"/>
    </xf>
    <xf numFmtId="0" fontId="1" fillId="0" borderId="0" xfId="0" applyFont="1" applyAlignment="1" applyProtection="1">
      <alignment horizontal="right" vertical="center" wrapText="1"/>
      <protection hidden="1"/>
    </xf>
    <xf numFmtId="0" fontId="1" fillId="0" borderId="8" xfId="0" applyFont="1" applyBorder="1" applyAlignment="1">
      <alignment horizontal="center" vertical="center"/>
    </xf>
    <xf numFmtId="0" fontId="1" fillId="0" borderId="67" xfId="0" applyFont="1" applyBorder="1" applyAlignment="1">
      <alignment horizontal="center" vertical="center"/>
    </xf>
    <xf numFmtId="0" fontId="1" fillId="0" borderId="62" xfId="0" applyFont="1" applyBorder="1" applyAlignment="1">
      <alignment horizontal="center" vertical="center"/>
    </xf>
    <xf numFmtId="0" fontId="1" fillId="0" borderId="68" xfId="0" applyFont="1" applyBorder="1" applyAlignment="1">
      <alignment horizontal="center" vertical="center"/>
    </xf>
    <xf numFmtId="0" fontId="1" fillId="0" borderId="48" xfId="0" applyFont="1" applyBorder="1" applyAlignment="1">
      <alignment horizontal="center" vertical="center"/>
    </xf>
    <xf numFmtId="0" fontId="1" fillId="0" borderId="49" xfId="0" applyFont="1" applyBorder="1" applyAlignment="1">
      <alignment horizontal="center" vertical="center"/>
    </xf>
    <xf numFmtId="0" fontId="1" fillId="0" borderId="50" xfId="0" applyFont="1" applyBorder="1" applyAlignment="1">
      <alignment horizontal="center" vertical="center"/>
    </xf>
    <xf numFmtId="0" fontId="1" fillId="0" borderId="14" xfId="0" applyFont="1" applyBorder="1">
      <alignment vertical="center"/>
    </xf>
    <xf numFmtId="0" fontId="1" fillId="3" borderId="15" xfId="0" applyFont="1" applyFill="1" applyBorder="1" applyAlignment="1">
      <alignment horizontal="left" vertical="center"/>
    </xf>
    <xf numFmtId="0" fontId="1" fillId="0" borderId="24" xfId="0" applyFont="1" applyBorder="1" applyAlignment="1">
      <alignment horizontal="center" vertical="top" wrapText="1"/>
    </xf>
    <xf numFmtId="0" fontId="1" fillId="0" borderId="3" xfId="0" applyFont="1" applyBorder="1" applyAlignment="1">
      <alignment horizontal="center" vertical="top" wrapText="1"/>
    </xf>
    <xf numFmtId="0" fontId="1" fillId="0" borderId="6" xfId="0" applyFont="1" applyBorder="1" applyAlignment="1">
      <alignment horizontal="center" vertical="top" wrapText="1"/>
    </xf>
    <xf numFmtId="0" fontId="1" fillId="0" borderId="23" xfId="0" applyFont="1" applyBorder="1" applyAlignment="1">
      <alignment horizontal="center" vertical="top" wrapText="1"/>
    </xf>
    <xf numFmtId="0" fontId="1" fillId="0" borderId="18" xfId="0" applyFont="1" applyBorder="1" applyAlignment="1" applyProtection="1">
      <alignment vertical="center" wrapText="1"/>
      <protection hidden="1"/>
    </xf>
    <xf numFmtId="0" fontId="1" fillId="0" borderId="19" xfId="0" applyFont="1" applyBorder="1">
      <alignment vertical="center"/>
    </xf>
    <xf numFmtId="0" fontId="1" fillId="3" borderId="54" xfId="0" applyFont="1" applyFill="1" applyBorder="1" applyAlignment="1">
      <alignment horizontal="center" vertical="center"/>
    </xf>
    <xf numFmtId="0" fontId="1" fillId="3" borderId="22" xfId="0" applyFont="1" applyFill="1" applyBorder="1" applyAlignment="1">
      <alignment horizontal="center" vertical="center"/>
    </xf>
    <xf numFmtId="0" fontId="1" fillId="0" borderId="25" xfId="0" applyFont="1" applyBorder="1" applyAlignment="1">
      <alignment horizontal="left" vertical="center"/>
    </xf>
    <xf numFmtId="0" fontId="1" fillId="0" borderId="26" xfId="0" applyFont="1" applyBorder="1" applyAlignment="1">
      <alignment horizontal="left" vertical="center"/>
    </xf>
    <xf numFmtId="0" fontId="1" fillId="0" borderId="20" xfId="0" applyFont="1" applyBorder="1" applyAlignment="1">
      <alignment horizontal="left" vertical="center"/>
    </xf>
    <xf numFmtId="0" fontId="1" fillId="0" borderId="0" xfId="0" applyFont="1" applyAlignment="1" applyProtection="1">
      <alignment horizontal="left" vertical="center"/>
      <protection hidden="1"/>
    </xf>
    <xf numFmtId="0" fontId="1" fillId="0" borderId="9" xfId="0" applyFont="1" applyBorder="1">
      <alignment vertical="center"/>
    </xf>
    <xf numFmtId="0" fontId="1" fillId="0" borderId="21" xfId="0" applyFont="1" applyBorder="1" applyAlignment="1">
      <alignment horizontal="center" vertical="top"/>
    </xf>
    <xf numFmtId="0" fontId="1" fillId="0" borderId="22" xfId="0" applyFont="1" applyBorder="1" applyAlignment="1">
      <alignment horizontal="center" vertical="top"/>
    </xf>
    <xf numFmtId="0" fontId="1" fillId="0" borderId="47" xfId="0" applyFont="1" applyBorder="1" applyAlignment="1">
      <alignment horizontal="center" vertical="top"/>
    </xf>
    <xf numFmtId="0" fontId="1" fillId="0" borderId="65" xfId="0" applyFont="1" applyBorder="1">
      <alignment vertical="center"/>
    </xf>
    <xf numFmtId="0" fontId="1" fillId="0" borderId="69" xfId="0" applyFont="1" applyBorder="1" applyAlignment="1" applyProtection="1">
      <alignment vertical="center" wrapText="1"/>
      <protection hidden="1"/>
    </xf>
    <xf numFmtId="0" fontId="1" fillId="0" borderId="64" xfId="0" applyFont="1" applyBorder="1">
      <alignment vertical="center"/>
    </xf>
    <xf numFmtId="0" fontId="1" fillId="0" borderId="75" xfId="0" applyFont="1" applyBorder="1" applyAlignment="1" applyProtection="1">
      <alignment vertical="center" wrapText="1"/>
      <protection hidden="1"/>
    </xf>
    <xf numFmtId="0" fontId="1" fillId="0" borderId="70" xfId="0" applyFont="1" applyBorder="1">
      <alignment vertical="center"/>
    </xf>
    <xf numFmtId="0" fontId="1" fillId="3" borderId="31" xfId="0" applyFont="1" applyFill="1" applyBorder="1" applyAlignment="1">
      <alignment horizontal="center" vertical="center"/>
    </xf>
    <xf numFmtId="0" fontId="1" fillId="3" borderId="5" xfId="0" applyFont="1" applyFill="1" applyBorder="1" applyAlignment="1">
      <alignment horizontal="center" vertical="center"/>
    </xf>
    <xf numFmtId="0" fontId="2" fillId="3" borderId="5" xfId="3" applyFill="1" applyBorder="1" applyAlignment="1"/>
    <xf numFmtId="0" fontId="2" fillId="3" borderId="42" xfId="3" applyFill="1" applyBorder="1" applyAlignment="1"/>
    <xf numFmtId="0" fontId="2" fillId="3" borderId="73" xfId="3" applyFill="1" applyBorder="1" applyAlignment="1">
      <alignment horizontal="left" vertical="center"/>
    </xf>
    <xf numFmtId="0" fontId="9" fillId="2" borderId="73" xfId="3" applyFont="1" applyFill="1" applyBorder="1" applyAlignment="1" applyProtection="1">
      <alignment horizontal="left" vertical="top" wrapText="1" shrinkToFit="1"/>
      <protection locked="0"/>
    </xf>
  </cellXfs>
  <cellStyles count="6">
    <cellStyle name="パーセント" xfId="1" builtinId="5"/>
    <cellStyle name="標準" xfId="0" builtinId="0"/>
    <cellStyle name="標準 3" xfId="2" xr:uid="{00000000-0005-0000-0000-000002000000}"/>
    <cellStyle name="標準_【サンプル】創意工夫や独自性入力シートv2" xfId="3" xr:uid="{00000000-0005-0000-0000-000003000000}"/>
    <cellStyle name="標準_01 評価結果報告書(指定介護老人福祉施設【特別養護老人ホーム】)_報告書sample" xfId="4" xr:uid="{00000000-0005-0000-0000-000004000000}"/>
    <cellStyle name="標準_評価結果報告書(001-2005)tarumi" xfId="5"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GBox" noThreeD="1"/>
</file>

<file path=xl/ctrlProps/ctrlProp100.xml><?xml version="1.0" encoding="utf-8"?>
<formControlPr xmlns="http://schemas.microsoft.com/office/spreadsheetml/2009/9/main" objectType="Radio" noThreeD="1"/>
</file>

<file path=xl/ctrlProps/ctrlProp101.xml><?xml version="1.0" encoding="utf-8"?>
<formControlPr xmlns="http://schemas.microsoft.com/office/spreadsheetml/2009/9/main" objectType="Radio"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Radio" firstButton="1" fmlaLink="$I$85" noThreeD="1"/>
</file>

<file path=xl/ctrlProps/ctrlProp104.xml><?xml version="1.0" encoding="utf-8"?>
<formControlPr xmlns="http://schemas.microsoft.com/office/spreadsheetml/2009/9/main" objectType="Radio" noThreeD="1"/>
</file>

<file path=xl/ctrlProps/ctrlProp105.xml><?xml version="1.0" encoding="utf-8"?>
<formControlPr xmlns="http://schemas.microsoft.com/office/spreadsheetml/2009/9/main" objectType="Radio" noThreeD="1"/>
</file>

<file path=xl/ctrlProps/ctrlProp106.xml><?xml version="1.0" encoding="utf-8"?>
<formControlPr xmlns="http://schemas.microsoft.com/office/spreadsheetml/2009/9/main" objectType="GBox" noThreeD="1"/>
</file>

<file path=xl/ctrlProps/ctrlProp107.xml><?xml version="1.0" encoding="utf-8"?>
<formControlPr xmlns="http://schemas.microsoft.com/office/spreadsheetml/2009/9/main" objectType="Radio" firstButton="1" fmlaLink="$I$86" noThreeD="1"/>
</file>

<file path=xl/ctrlProps/ctrlProp108.xml><?xml version="1.0" encoding="utf-8"?>
<formControlPr xmlns="http://schemas.microsoft.com/office/spreadsheetml/2009/9/main" objectType="Radio" noThreeD="1"/>
</file>

<file path=xl/ctrlProps/ctrlProp109.xml><?xml version="1.0" encoding="utf-8"?>
<formControlPr xmlns="http://schemas.microsoft.com/office/spreadsheetml/2009/9/main" objectType="Radio" noThreeD="1"/>
</file>

<file path=xl/ctrlProps/ctrlProp11.xml><?xml version="1.0" encoding="utf-8"?>
<formControlPr xmlns="http://schemas.microsoft.com/office/spreadsheetml/2009/9/main" objectType="Radio" firstButton="1" fmlaLink="$I$11" noThreeD="1"/>
</file>

<file path=xl/ctrlProps/ctrlProp110.xml><?xml version="1.0" encoding="utf-8"?>
<formControlPr xmlns="http://schemas.microsoft.com/office/spreadsheetml/2009/9/main" objectType="GBox" noThreeD="1"/>
</file>

<file path=xl/ctrlProps/ctrlProp111.xml><?xml version="1.0" encoding="utf-8"?>
<formControlPr xmlns="http://schemas.microsoft.com/office/spreadsheetml/2009/9/main" objectType="Radio" firstButton="1" fmlaLink="$I$99" noThreeD="1"/>
</file>

<file path=xl/ctrlProps/ctrlProp112.xml><?xml version="1.0" encoding="utf-8"?>
<formControlPr xmlns="http://schemas.microsoft.com/office/spreadsheetml/2009/9/main" objectType="Radio" noThreeD="1"/>
</file>

<file path=xl/ctrlProps/ctrlProp113.xml><?xml version="1.0" encoding="utf-8"?>
<formControlPr xmlns="http://schemas.microsoft.com/office/spreadsheetml/2009/9/main" objectType="Radio" noThreeD="1"/>
</file>

<file path=xl/ctrlProps/ctrlProp114.xml><?xml version="1.0" encoding="utf-8"?>
<formControlPr xmlns="http://schemas.microsoft.com/office/spreadsheetml/2009/9/main" objectType="GBox" noThreeD="1"/>
</file>

<file path=xl/ctrlProps/ctrlProp115.xml><?xml version="1.0" encoding="utf-8"?>
<formControlPr xmlns="http://schemas.microsoft.com/office/spreadsheetml/2009/9/main" objectType="Radio" firstButton="1" fmlaLink="$I$100" noThreeD="1"/>
</file>

<file path=xl/ctrlProps/ctrlProp116.xml><?xml version="1.0" encoding="utf-8"?>
<formControlPr xmlns="http://schemas.microsoft.com/office/spreadsheetml/2009/9/main" objectType="Radio" noThreeD="1"/>
</file>

<file path=xl/ctrlProps/ctrlProp117.xml><?xml version="1.0" encoding="utf-8"?>
<formControlPr xmlns="http://schemas.microsoft.com/office/spreadsheetml/2009/9/main" objectType="Radio" noThreeD="1"/>
</file>

<file path=xl/ctrlProps/ctrlProp118.xml><?xml version="1.0" encoding="utf-8"?>
<formControlPr xmlns="http://schemas.microsoft.com/office/spreadsheetml/2009/9/main" objectType="GBox" noThreeD="1"/>
</file>

<file path=xl/ctrlProps/ctrlProp119.xml><?xml version="1.0" encoding="utf-8"?>
<formControlPr xmlns="http://schemas.microsoft.com/office/spreadsheetml/2009/9/main" objectType="Radio" firstButton="1" fmlaLink="$I$101" noThreeD="1"/>
</file>

<file path=xl/ctrlProps/ctrlProp12.xml><?xml version="1.0" encoding="utf-8"?>
<formControlPr xmlns="http://schemas.microsoft.com/office/spreadsheetml/2009/9/main" objectType="Radio" noThreeD="1"/>
</file>

<file path=xl/ctrlProps/ctrlProp120.xml><?xml version="1.0" encoding="utf-8"?>
<formControlPr xmlns="http://schemas.microsoft.com/office/spreadsheetml/2009/9/main" objectType="Radio" noThreeD="1"/>
</file>

<file path=xl/ctrlProps/ctrlProp121.xml><?xml version="1.0" encoding="utf-8"?>
<formControlPr xmlns="http://schemas.microsoft.com/office/spreadsheetml/2009/9/main" objectType="Radio" noThreeD="1"/>
</file>

<file path=xl/ctrlProps/ctrlProp122.xml><?xml version="1.0" encoding="utf-8"?>
<formControlPr xmlns="http://schemas.microsoft.com/office/spreadsheetml/2009/9/main" objectType="GBox" noThreeD="1"/>
</file>

<file path=xl/ctrlProps/ctrlProp123.xml><?xml version="1.0" encoding="utf-8"?>
<formControlPr xmlns="http://schemas.microsoft.com/office/spreadsheetml/2009/9/main" objectType="Radio" firstButton="1" fmlaLink="$I$105" noThreeD="1"/>
</file>

<file path=xl/ctrlProps/ctrlProp124.xml><?xml version="1.0" encoding="utf-8"?>
<formControlPr xmlns="http://schemas.microsoft.com/office/spreadsheetml/2009/9/main" objectType="Radio" noThreeD="1"/>
</file>

<file path=xl/ctrlProps/ctrlProp125.xml><?xml version="1.0" encoding="utf-8"?>
<formControlPr xmlns="http://schemas.microsoft.com/office/spreadsheetml/2009/9/main" objectType="Radio"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I$106" noThreeD="1"/>
</file>

<file path=xl/ctrlProps/ctrlProp128.xml><?xml version="1.0" encoding="utf-8"?>
<formControlPr xmlns="http://schemas.microsoft.com/office/spreadsheetml/2009/9/main" objectType="Radio" noThreeD="1"/>
</file>

<file path=xl/ctrlProps/ctrlProp129.xml><?xml version="1.0" encoding="utf-8"?>
<formControlPr xmlns="http://schemas.microsoft.com/office/spreadsheetml/2009/9/main" objectType="Radio" noThreeD="1"/>
</file>

<file path=xl/ctrlProps/ctrlProp13.xml><?xml version="1.0" encoding="utf-8"?>
<formControlPr xmlns="http://schemas.microsoft.com/office/spreadsheetml/2009/9/main" objectType="Radio"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Radio" firstButton="1" fmlaLink="$I$122" noThreeD="1"/>
</file>

<file path=xl/ctrlProps/ctrlProp132.xml><?xml version="1.0" encoding="utf-8"?>
<formControlPr xmlns="http://schemas.microsoft.com/office/spreadsheetml/2009/9/main" objectType="Radio" noThreeD="1"/>
</file>

<file path=xl/ctrlProps/ctrlProp133.xml><?xml version="1.0" encoding="utf-8"?>
<formControlPr xmlns="http://schemas.microsoft.com/office/spreadsheetml/2009/9/main" objectType="Radio"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Radio" firstButton="1" fmlaLink="$I$123" noThreeD="1"/>
</file>

<file path=xl/ctrlProps/ctrlProp136.xml><?xml version="1.0" encoding="utf-8"?>
<formControlPr xmlns="http://schemas.microsoft.com/office/spreadsheetml/2009/9/main" objectType="Radio" noThreeD="1"/>
</file>

<file path=xl/ctrlProps/ctrlProp137.xml><?xml version="1.0" encoding="utf-8"?>
<formControlPr xmlns="http://schemas.microsoft.com/office/spreadsheetml/2009/9/main" objectType="Radio"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Radio" firstButton="1" fmlaLink="$I$124" noThreeD="1"/>
</file>

<file path=xl/ctrlProps/ctrlProp14.xml><?xml version="1.0" encoding="utf-8"?>
<formControlPr xmlns="http://schemas.microsoft.com/office/spreadsheetml/2009/9/main" objectType="GBox" noThreeD="1"/>
</file>

<file path=xl/ctrlProps/ctrlProp140.xml><?xml version="1.0" encoding="utf-8"?>
<formControlPr xmlns="http://schemas.microsoft.com/office/spreadsheetml/2009/9/main" objectType="Radio" noThreeD="1"/>
</file>

<file path=xl/ctrlProps/ctrlProp141.xml><?xml version="1.0" encoding="utf-8"?>
<formControlPr xmlns="http://schemas.microsoft.com/office/spreadsheetml/2009/9/main" objectType="Radio" noThreeD="1"/>
</file>

<file path=xl/ctrlProps/ctrlProp142.xml><?xml version="1.0" encoding="utf-8"?>
<formControlPr xmlns="http://schemas.microsoft.com/office/spreadsheetml/2009/9/main" objectType="GBox" noThreeD="1"/>
</file>

<file path=xl/ctrlProps/ctrlProp143.xml><?xml version="1.0" encoding="utf-8"?>
<formControlPr xmlns="http://schemas.microsoft.com/office/spreadsheetml/2009/9/main" objectType="Radio" firstButton="1" fmlaLink="$I$125" noThreeD="1"/>
</file>

<file path=xl/ctrlProps/ctrlProp144.xml><?xml version="1.0" encoding="utf-8"?>
<formControlPr xmlns="http://schemas.microsoft.com/office/spreadsheetml/2009/9/main" objectType="Radio" noThreeD="1"/>
</file>

<file path=xl/ctrlProps/ctrlProp145.xml><?xml version="1.0" encoding="utf-8"?>
<formControlPr xmlns="http://schemas.microsoft.com/office/spreadsheetml/2009/9/main" objectType="Radio" noThreeD="1"/>
</file>

<file path=xl/ctrlProps/ctrlProp146.xml><?xml version="1.0" encoding="utf-8"?>
<formControlPr xmlns="http://schemas.microsoft.com/office/spreadsheetml/2009/9/main" objectType="GBox" noThreeD="1"/>
</file>

<file path=xl/ctrlProps/ctrlProp147.xml><?xml version="1.0" encoding="utf-8"?>
<formControlPr xmlns="http://schemas.microsoft.com/office/spreadsheetml/2009/9/main" objectType="Radio" firstButton="1" fmlaLink="$I$136" noThreeD="1"/>
</file>

<file path=xl/ctrlProps/ctrlProp148.xml><?xml version="1.0" encoding="utf-8"?>
<formControlPr xmlns="http://schemas.microsoft.com/office/spreadsheetml/2009/9/main" objectType="Radio" noThreeD="1"/>
</file>

<file path=xl/ctrlProps/ctrlProp149.xml><?xml version="1.0" encoding="utf-8"?>
<formControlPr xmlns="http://schemas.microsoft.com/office/spreadsheetml/2009/9/main" objectType="Radio" noThreeD="1"/>
</file>

<file path=xl/ctrlProps/ctrlProp15.xml><?xml version="1.0" encoding="utf-8"?>
<formControlPr xmlns="http://schemas.microsoft.com/office/spreadsheetml/2009/9/main" objectType="Radio" firstButton="1" fmlaLink="$I$12" noThreeD="1"/>
</file>

<file path=xl/ctrlProps/ctrlProp150.xml><?xml version="1.0" encoding="utf-8"?>
<formControlPr xmlns="http://schemas.microsoft.com/office/spreadsheetml/2009/9/main" objectType="GBox" noThreeD="1"/>
</file>

<file path=xl/ctrlProps/ctrlProp151.xml><?xml version="1.0" encoding="utf-8"?>
<formControlPr xmlns="http://schemas.microsoft.com/office/spreadsheetml/2009/9/main" objectType="Radio" firstButton="1" fmlaLink="$I$137" noThreeD="1"/>
</file>

<file path=xl/ctrlProps/ctrlProp152.xml><?xml version="1.0" encoding="utf-8"?>
<formControlPr xmlns="http://schemas.microsoft.com/office/spreadsheetml/2009/9/main" objectType="Radio" noThreeD="1"/>
</file>

<file path=xl/ctrlProps/ctrlProp153.xml><?xml version="1.0" encoding="utf-8"?>
<formControlPr xmlns="http://schemas.microsoft.com/office/spreadsheetml/2009/9/main" objectType="Radio" noThreeD="1"/>
</file>

<file path=xl/ctrlProps/ctrlProp154.xml><?xml version="1.0" encoding="utf-8"?>
<formControlPr xmlns="http://schemas.microsoft.com/office/spreadsheetml/2009/9/main" objectType="GBox" noThreeD="1"/>
</file>

<file path=xl/ctrlProps/ctrlProp155.xml><?xml version="1.0" encoding="utf-8"?>
<formControlPr xmlns="http://schemas.microsoft.com/office/spreadsheetml/2009/9/main" objectType="Radio" firstButton="1" fmlaLink="$I$138" noThreeD="1"/>
</file>

<file path=xl/ctrlProps/ctrlProp156.xml><?xml version="1.0" encoding="utf-8"?>
<formControlPr xmlns="http://schemas.microsoft.com/office/spreadsheetml/2009/9/main" objectType="Radio" noThreeD="1"/>
</file>

<file path=xl/ctrlProps/ctrlProp157.xml><?xml version="1.0" encoding="utf-8"?>
<formControlPr xmlns="http://schemas.microsoft.com/office/spreadsheetml/2009/9/main" objectType="Radio" noThreeD="1"/>
</file>

<file path=xl/ctrlProps/ctrlProp158.xml><?xml version="1.0" encoding="utf-8"?>
<formControlPr xmlns="http://schemas.microsoft.com/office/spreadsheetml/2009/9/main" objectType="GBox" noThreeD="1"/>
</file>

<file path=xl/ctrlProps/ctrlProp159.xml><?xml version="1.0" encoding="utf-8"?>
<formControlPr xmlns="http://schemas.microsoft.com/office/spreadsheetml/2009/9/main" objectType="Radio" firstButton="1" fmlaLink="$I$139" noThreeD="1"/>
</file>

<file path=xl/ctrlProps/ctrlProp16.xml><?xml version="1.0" encoding="utf-8"?>
<formControlPr xmlns="http://schemas.microsoft.com/office/spreadsheetml/2009/9/main" objectType="Radio" noThreeD="1"/>
</file>

<file path=xl/ctrlProps/ctrlProp160.xml><?xml version="1.0" encoding="utf-8"?>
<formControlPr xmlns="http://schemas.microsoft.com/office/spreadsheetml/2009/9/main" objectType="Radio" noThreeD="1"/>
</file>

<file path=xl/ctrlProps/ctrlProp161.xml><?xml version="1.0" encoding="utf-8"?>
<formControlPr xmlns="http://schemas.microsoft.com/office/spreadsheetml/2009/9/main" objectType="Radio" noThreeD="1"/>
</file>

<file path=xl/ctrlProps/ctrlProp162.xml><?xml version="1.0" encoding="utf-8"?>
<formControlPr xmlns="http://schemas.microsoft.com/office/spreadsheetml/2009/9/main" objectType="GBox" noThreeD="1"/>
</file>

<file path=xl/ctrlProps/ctrlProp163.xml><?xml version="1.0" encoding="utf-8"?>
<formControlPr xmlns="http://schemas.microsoft.com/office/spreadsheetml/2009/9/main" objectType="Radio" firstButton="1" fmlaLink="$I$140" noThreeD="1"/>
</file>

<file path=xl/ctrlProps/ctrlProp164.xml><?xml version="1.0" encoding="utf-8"?>
<formControlPr xmlns="http://schemas.microsoft.com/office/spreadsheetml/2009/9/main" objectType="Radio" noThreeD="1"/>
</file>

<file path=xl/ctrlProps/ctrlProp165.xml><?xml version="1.0" encoding="utf-8"?>
<formControlPr xmlns="http://schemas.microsoft.com/office/spreadsheetml/2009/9/main" objectType="Radio" noThreeD="1"/>
</file>

<file path=xl/ctrlProps/ctrlProp166.xml><?xml version="1.0" encoding="utf-8"?>
<formControlPr xmlns="http://schemas.microsoft.com/office/spreadsheetml/2009/9/main" objectType="GBox" noThreeD="1"/>
</file>

<file path=xl/ctrlProps/ctrlProp167.xml><?xml version="1.0" encoding="utf-8"?>
<formControlPr xmlns="http://schemas.microsoft.com/office/spreadsheetml/2009/9/main" objectType="Radio" firstButton="1" fmlaLink="$I$141" noThreeD="1"/>
</file>

<file path=xl/ctrlProps/ctrlProp168.xml><?xml version="1.0" encoding="utf-8"?>
<formControlPr xmlns="http://schemas.microsoft.com/office/spreadsheetml/2009/9/main" objectType="Radio" noThreeD="1"/>
</file>

<file path=xl/ctrlProps/ctrlProp169.xml><?xml version="1.0" encoding="utf-8"?>
<formControlPr xmlns="http://schemas.microsoft.com/office/spreadsheetml/2009/9/main" objectType="Radio" noThreeD="1"/>
</file>

<file path=xl/ctrlProps/ctrlProp17.xml><?xml version="1.0" encoding="utf-8"?>
<formControlPr xmlns="http://schemas.microsoft.com/office/spreadsheetml/2009/9/main" objectType="Radio" noThreeD="1"/>
</file>

<file path=xl/ctrlProps/ctrlProp170.xml><?xml version="1.0" encoding="utf-8"?>
<formControlPr xmlns="http://schemas.microsoft.com/office/spreadsheetml/2009/9/main" objectType="GBox" noThreeD="1"/>
</file>

<file path=xl/ctrlProps/ctrlProp171.xml><?xml version="1.0" encoding="utf-8"?>
<formControlPr xmlns="http://schemas.microsoft.com/office/spreadsheetml/2009/9/main" objectType="Radio" firstButton="1" fmlaLink="$I$152" noThreeD="1"/>
</file>

<file path=xl/ctrlProps/ctrlProp172.xml><?xml version="1.0" encoding="utf-8"?>
<formControlPr xmlns="http://schemas.microsoft.com/office/spreadsheetml/2009/9/main" objectType="Radio" noThreeD="1"/>
</file>

<file path=xl/ctrlProps/ctrlProp173.xml><?xml version="1.0" encoding="utf-8"?>
<formControlPr xmlns="http://schemas.microsoft.com/office/spreadsheetml/2009/9/main" objectType="Radio"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Radio" firstButton="1" fmlaLink="$I$153" noThreeD="1"/>
</file>

<file path=xl/ctrlProps/ctrlProp176.xml><?xml version="1.0" encoding="utf-8"?>
<formControlPr xmlns="http://schemas.microsoft.com/office/spreadsheetml/2009/9/main" objectType="Radio" noThreeD="1"/>
</file>

<file path=xl/ctrlProps/ctrlProp177.xml><?xml version="1.0" encoding="utf-8"?>
<formControlPr xmlns="http://schemas.microsoft.com/office/spreadsheetml/2009/9/main" objectType="Radio" noThreeD="1"/>
</file>

<file path=xl/ctrlProps/ctrlProp178.xml><?xml version="1.0" encoding="utf-8"?>
<formControlPr xmlns="http://schemas.microsoft.com/office/spreadsheetml/2009/9/main" objectType="GBox" noThreeD="1"/>
</file>

<file path=xl/ctrlProps/ctrlProp179.xml><?xml version="1.0" encoding="utf-8"?>
<formControlPr xmlns="http://schemas.microsoft.com/office/spreadsheetml/2009/9/main" objectType="Radio" firstButton="1" fmlaLink="$I$154" noThreeD="1"/>
</file>

<file path=xl/ctrlProps/ctrlProp18.xml><?xml version="1.0" encoding="utf-8"?>
<formControlPr xmlns="http://schemas.microsoft.com/office/spreadsheetml/2009/9/main" objectType="GBox" noThreeD="1"/>
</file>

<file path=xl/ctrlProps/ctrlProp180.xml><?xml version="1.0" encoding="utf-8"?>
<formControlPr xmlns="http://schemas.microsoft.com/office/spreadsheetml/2009/9/main" objectType="Radio" noThreeD="1"/>
</file>

<file path=xl/ctrlProps/ctrlProp181.xml><?xml version="1.0" encoding="utf-8"?>
<formControlPr xmlns="http://schemas.microsoft.com/office/spreadsheetml/2009/9/main" objectType="Radio"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Radio" firstButton="1" fmlaLink="$I$155" noThreeD="1"/>
</file>

<file path=xl/ctrlProps/ctrlProp184.xml><?xml version="1.0" encoding="utf-8"?>
<formControlPr xmlns="http://schemas.microsoft.com/office/spreadsheetml/2009/9/main" objectType="Radio" noThreeD="1"/>
</file>

<file path=xl/ctrlProps/ctrlProp185.xml><?xml version="1.0" encoding="utf-8"?>
<formControlPr xmlns="http://schemas.microsoft.com/office/spreadsheetml/2009/9/main" objectType="Radio"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Radio" firstButton="1" fmlaLink="$I$156" noThreeD="1"/>
</file>

<file path=xl/ctrlProps/ctrlProp188.xml><?xml version="1.0" encoding="utf-8"?>
<formControlPr xmlns="http://schemas.microsoft.com/office/spreadsheetml/2009/9/main" objectType="Radio" noThreeD="1"/>
</file>

<file path=xl/ctrlProps/ctrlProp189.xml><?xml version="1.0" encoding="utf-8"?>
<formControlPr xmlns="http://schemas.microsoft.com/office/spreadsheetml/2009/9/main" objectType="Radio" noThreeD="1"/>
</file>

<file path=xl/ctrlProps/ctrlProp19.xml><?xml version="1.0" encoding="utf-8"?>
<formControlPr xmlns="http://schemas.microsoft.com/office/spreadsheetml/2009/9/main" objectType="Radio" firstButton="1" fmlaLink="$I$13" noThreeD="1"/>
</file>

<file path=xl/ctrlProps/ctrlProp190.xml><?xml version="1.0" encoding="utf-8"?>
<formControlPr xmlns="http://schemas.microsoft.com/office/spreadsheetml/2009/9/main" objectType="GBox" noThreeD="1"/>
</file>

<file path=xl/ctrlProps/ctrlProp191.xml><?xml version="1.0" encoding="utf-8"?>
<formControlPr xmlns="http://schemas.microsoft.com/office/spreadsheetml/2009/9/main" objectType="Radio" firstButton="1" fmlaLink="$I$167" noThreeD="1"/>
</file>

<file path=xl/ctrlProps/ctrlProp192.xml><?xml version="1.0" encoding="utf-8"?>
<formControlPr xmlns="http://schemas.microsoft.com/office/spreadsheetml/2009/9/main" objectType="Radio" noThreeD="1"/>
</file>

<file path=xl/ctrlProps/ctrlProp193.xml><?xml version="1.0" encoding="utf-8"?>
<formControlPr xmlns="http://schemas.microsoft.com/office/spreadsheetml/2009/9/main" objectType="Radio" noThreeD="1"/>
</file>

<file path=xl/ctrlProps/ctrlProp194.xml><?xml version="1.0" encoding="utf-8"?>
<formControlPr xmlns="http://schemas.microsoft.com/office/spreadsheetml/2009/9/main" objectType="GBox" noThreeD="1"/>
</file>

<file path=xl/ctrlProps/ctrlProp195.xml><?xml version="1.0" encoding="utf-8"?>
<formControlPr xmlns="http://schemas.microsoft.com/office/spreadsheetml/2009/9/main" objectType="Radio" firstButton="1" fmlaLink="$I$168" noThreeD="1"/>
</file>

<file path=xl/ctrlProps/ctrlProp196.xml><?xml version="1.0" encoding="utf-8"?>
<formControlPr xmlns="http://schemas.microsoft.com/office/spreadsheetml/2009/9/main" objectType="Radio" noThreeD="1"/>
</file>

<file path=xl/ctrlProps/ctrlProp197.xml><?xml version="1.0" encoding="utf-8"?>
<formControlPr xmlns="http://schemas.microsoft.com/office/spreadsheetml/2009/9/main" objectType="Radio" noThreeD="1"/>
</file>

<file path=xl/ctrlProps/ctrlProp198.xml><?xml version="1.0" encoding="utf-8"?>
<formControlPr xmlns="http://schemas.microsoft.com/office/spreadsheetml/2009/9/main" objectType="GBox" noThreeD="1"/>
</file>

<file path=xl/ctrlProps/ctrlProp199.xml><?xml version="1.0" encoding="utf-8"?>
<formControlPr xmlns="http://schemas.microsoft.com/office/spreadsheetml/2009/9/main" objectType="Radio" firstButton="1" fmlaLink="$I$9"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noThreeD="1"/>
</file>

<file path=xl/ctrlProps/ctrlProp200.xml><?xml version="1.0" encoding="utf-8"?>
<formControlPr xmlns="http://schemas.microsoft.com/office/spreadsheetml/2009/9/main" objectType="Radio" noThreeD="1"/>
</file>

<file path=xl/ctrlProps/ctrlProp201.xml><?xml version="1.0" encoding="utf-8"?>
<formControlPr xmlns="http://schemas.microsoft.com/office/spreadsheetml/2009/9/main" objectType="Radio" noThreeD="1"/>
</file>

<file path=xl/ctrlProps/ctrlProp202.xml><?xml version="1.0" encoding="utf-8"?>
<formControlPr xmlns="http://schemas.microsoft.com/office/spreadsheetml/2009/9/main" objectType="GBox" noThreeD="1"/>
</file>

<file path=xl/ctrlProps/ctrlProp203.xml><?xml version="1.0" encoding="utf-8"?>
<formControlPr xmlns="http://schemas.microsoft.com/office/spreadsheetml/2009/9/main" objectType="Radio" firstButton="1" fmlaLink="$I$10" noThreeD="1"/>
</file>

<file path=xl/ctrlProps/ctrlProp204.xml><?xml version="1.0" encoding="utf-8"?>
<formControlPr xmlns="http://schemas.microsoft.com/office/spreadsheetml/2009/9/main" objectType="Radio" noThreeD="1"/>
</file>

<file path=xl/ctrlProps/ctrlProp205.xml><?xml version="1.0" encoding="utf-8"?>
<formControlPr xmlns="http://schemas.microsoft.com/office/spreadsheetml/2009/9/main" objectType="Radio"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firstButton="1" fmlaLink="$I$14" noThreeD="1"/>
</file>

<file path=xl/ctrlProps/ctrlProp208.xml><?xml version="1.0" encoding="utf-8"?>
<formControlPr xmlns="http://schemas.microsoft.com/office/spreadsheetml/2009/9/main" objectType="Radio" noThreeD="1"/>
</file>

<file path=xl/ctrlProps/ctrlProp209.xml><?xml version="1.0" encoding="utf-8"?>
<formControlPr xmlns="http://schemas.microsoft.com/office/spreadsheetml/2009/9/main" objectType="Radio" noThreeD="1"/>
</file>

<file path=xl/ctrlProps/ctrlProp21.xml><?xml version="1.0" encoding="utf-8"?>
<formControlPr xmlns="http://schemas.microsoft.com/office/spreadsheetml/2009/9/main" objectType="Radio" noThreeD="1"/>
</file>

<file path=xl/ctrlProps/ctrlProp210.xml><?xml version="1.0" encoding="utf-8"?>
<formControlPr xmlns="http://schemas.microsoft.com/office/spreadsheetml/2009/9/main" objectType="GBox" noThreeD="1"/>
</file>

<file path=xl/ctrlProps/ctrlProp211.xml><?xml version="1.0" encoding="utf-8"?>
<formControlPr xmlns="http://schemas.microsoft.com/office/spreadsheetml/2009/9/main" objectType="Radio" firstButton="1" fmlaLink="$I$15" noThreeD="1"/>
</file>

<file path=xl/ctrlProps/ctrlProp212.xml><?xml version="1.0" encoding="utf-8"?>
<formControlPr xmlns="http://schemas.microsoft.com/office/spreadsheetml/2009/9/main" objectType="Radio" noThreeD="1"/>
</file>

<file path=xl/ctrlProps/ctrlProp213.xml><?xml version="1.0" encoding="utf-8"?>
<formControlPr xmlns="http://schemas.microsoft.com/office/spreadsheetml/2009/9/main" objectType="Radio" noThreeD="1"/>
</file>

<file path=xl/ctrlProps/ctrlProp214.xml><?xml version="1.0" encoding="utf-8"?>
<formControlPr xmlns="http://schemas.microsoft.com/office/spreadsheetml/2009/9/main" objectType="GBox" noThreeD="1"/>
</file>

<file path=xl/ctrlProps/ctrlProp215.xml><?xml version="1.0" encoding="utf-8"?>
<formControlPr xmlns="http://schemas.microsoft.com/office/spreadsheetml/2009/9/main" objectType="Radio" firstButton="1" fmlaLink="$I$19" noThreeD="1"/>
</file>

<file path=xl/ctrlProps/ctrlProp216.xml><?xml version="1.0" encoding="utf-8"?>
<formControlPr xmlns="http://schemas.microsoft.com/office/spreadsheetml/2009/9/main" objectType="Radio" noThreeD="1"/>
</file>

<file path=xl/ctrlProps/ctrlProp217.xml><?xml version="1.0" encoding="utf-8"?>
<formControlPr xmlns="http://schemas.microsoft.com/office/spreadsheetml/2009/9/main" objectType="Radio" noThreeD="1"/>
</file>

<file path=xl/ctrlProps/ctrlProp218.xml><?xml version="1.0" encoding="utf-8"?>
<formControlPr xmlns="http://schemas.microsoft.com/office/spreadsheetml/2009/9/main" objectType="GBox" noThreeD="1"/>
</file>

<file path=xl/ctrlProps/ctrlProp219.xml><?xml version="1.0" encoding="utf-8"?>
<formControlPr xmlns="http://schemas.microsoft.com/office/spreadsheetml/2009/9/main" objectType="Radio" firstButton="1" fmlaLink="$I$20" noThreeD="1"/>
</file>

<file path=xl/ctrlProps/ctrlProp22.xml><?xml version="1.0" encoding="utf-8"?>
<formControlPr xmlns="http://schemas.microsoft.com/office/spreadsheetml/2009/9/main" objectType="GBox" noThreeD="1"/>
</file>

<file path=xl/ctrlProps/ctrlProp220.xml><?xml version="1.0" encoding="utf-8"?>
<formControlPr xmlns="http://schemas.microsoft.com/office/spreadsheetml/2009/9/main" objectType="Radio" noThreeD="1"/>
</file>

<file path=xl/ctrlProps/ctrlProp221.xml><?xml version="1.0" encoding="utf-8"?>
<formControlPr xmlns="http://schemas.microsoft.com/office/spreadsheetml/2009/9/main" objectType="Radio"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Radio" firstButton="1" fmlaLink="$I$21" noThreeD="1"/>
</file>

<file path=xl/ctrlProps/ctrlProp224.xml><?xml version="1.0" encoding="utf-8"?>
<formControlPr xmlns="http://schemas.microsoft.com/office/spreadsheetml/2009/9/main" objectType="Radio" noThreeD="1"/>
</file>

<file path=xl/ctrlProps/ctrlProp225.xml><?xml version="1.0" encoding="utf-8"?>
<formControlPr xmlns="http://schemas.microsoft.com/office/spreadsheetml/2009/9/main" objectType="Radio" noThreeD="1"/>
</file>

<file path=xl/ctrlProps/ctrlProp226.xml><?xml version="1.0" encoding="utf-8"?>
<formControlPr xmlns="http://schemas.microsoft.com/office/spreadsheetml/2009/9/main" objectType="GBox" noThreeD="1"/>
</file>

<file path=xl/ctrlProps/ctrlProp227.xml><?xml version="1.0" encoding="utf-8"?>
<formControlPr xmlns="http://schemas.microsoft.com/office/spreadsheetml/2009/9/main" objectType="Radio" firstButton="1" fmlaLink="$I$22" noThreeD="1"/>
</file>

<file path=xl/ctrlProps/ctrlProp228.xml><?xml version="1.0" encoding="utf-8"?>
<formControlPr xmlns="http://schemas.microsoft.com/office/spreadsheetml/2009/9/main" objectType="Radio" noThreeD="1"/>
</file>

<file path=xl/ctrlProps/ctrlProp229.xml><?xml version="1.0" encoding="utf-8"?>
<formControlPr xmlns="http://schemas.microsoft.com/office/spreadsheetml/2009/9/main" objectType="Radio" noThreeD="1"/>
</file>

<file path=xl/ctrlProps/ctrlProp23.xml><?xml version="1.0" encoding="utf-8"?>
<formControlPr xmlns="http://schemas.microsoft.com/office/spreadsheetml/2009/9/main" objectType="Radio" firstButton="1" fmlaLink="$I$26"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Radio" firstButton="1" fmlaLink="$I$23" noThreeD="1"/>
</file>

<file path=xl/ctrlProps/ctrlProp232.xml><?xml version="1.0" encoding="utf-8"?>
<formControlPr xmlns="http://schemas.microsoft.com/office/spreadsheetml/2009/9/main" objectType="Radio" noThreeD="1"/>
</file>

<file path=xl/ctrlProps/ctrlProp233.xml><?xml version="1.0" encoding="utf-8"?>
<formControlPr xmlns="http://schemas.microsoft.com/office/spreadsheetml/2009/9/main" objectType="Radio" noThreeD="1"/>
</file>

<file path=xl/ctrlProps/ctrlProp234.xml><?xml version="1.0" encoding="utf-8"?>
<formControlPr xmlns="http://schemas.microsoft.com/office/spreadsheetml/2009/9/main" objectType="Drop" dropLines="10" dropStyle="combo" dx="26" fmlaLink="$AJ$5" fmlaRange="$AR$25:$AR$43" noThreeD="1" sel="0" val="0"/>
</file>

<file path=xl/ctrlProps/ctrlProp235.xml><?xml version="1.0" encoding="utf-8"?>
<formControlPr xmlns="http://schemas.microsoft.com/office/spreadsheetml/2009/9/main" objectType="Drop" dropLines="10" dropStyle="combo" dx="26" fmlaLink="$AJ$10" fmlaRange="$AR$25:$AR$43" noThreeD="1" sel="0" val="0"/>
</file>

<file path=xl/ctrlProps/ctrlProp236.xml><?xml version="1.0" encoding="utf-8"?>
<formControlPr xmlns="http://schemas.microsoft.com/office/spreadsheetml/2009/9/main" objectType="Drop" dropLines="10" dropStyle="combo" dx="26" fmlaLink="$AJ$15" fmlaRange="$AR$25:$AR$43" noThreeD="1" sel="0" val="0"/>
</file>

<file path=xl/ctrlProps/ctrlProp24.xml><?xml version="1.0" encoding="utf-8"?>
<formControlPr xmlns="http://schemas.microsoft.com/office/spreadsheetml/2009/9/main" objectType="Radio" noThreeD="1"/>
</file>

<file path=xl/ctrlProps/ctrlProp25.xml><?xml version="1.0" encoding="utf-8"?>
<formControlPr xmlns="http://schemas.microsoft.com/office/spreadsheetml/2009/9/main" objectType="Radio"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Radio" firstButton="1" fmlaLink="$I$27" noThreeD="1"/>
</file>

<file path=xl/ctrlProps/ctrlProp28.xml><?xml version="1.0" encoding="utf-8"?>
<formControlPr xmlns="http://schemas.microsoft.com/office/spreadsheetml/2009/9/main" objectType="Radio" noThreeD="1"/>
</file>

<file path=xl/ctrlProps/ctrlProp29.xml><?xml version="1.0" encoding="utf-8"?>
<formControlPr xmlns="http://schemas.microsoft.com/office/spreadsheetml/2009/9/main" objectType="Radio"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Radio" firstButton="1" fmlaLink="$I$28" noThreeD="1"/>
</file>

<file path=xl/ctrlProps/ctrlProp32.xml><?xml version="1.0" encoding="utf-8"?>
<formControlPr xmlns="http://schemas.microsoft.com/office/spreadsheetml/2009/9/main" objectType="Radio" noThreeD="1"/>
</file>

<file path=xl/ctrlProps/ctrlProp33.xml><?xml version="1.0" encoding="utf-8"?>
<formControlPr xmlns="http://schemas.microsoft.com/office/spreadsheetml/2009/9/main" objectType="Radio" noThreeD="1"/>
</file>

<file path=xl/ctrlProps/ctrlProp34.xml><?xml version="1.0" encoding="utf-8"?>
<formControlPr xmlns="http://schemas.microsoft.com/office/spreadsheetml/2009/9/main" objectType="GBox" noThreeD="1"/>
</file>

<file path=xl/ctrlProps/ctrlProp35.xml><?xml version="1.0" encoding="utf-8"?>
<formControlPr xmlns="http://schemas.microsoft.com/office/spreadsheetml/2009/9/main" objectType="Radio" firstButton="1" fmlaLink="$I$32" noThreeD="1"/>
</file>

<file path=xl/ctrlProps/ctrlProp36.xml><?xml version="1.0" encoding="utf-8"?>
<formControlPr xmlns="http://schemas.microsoft.com/office/spreadsheetml/2009/9/main" objectType="Radio" noThreeD="1"/>
</file>

<file path=xl/ctrlProps/ctrlProp37.xml><?xml version="1.0" encoding="utf-8"?>
<formControlPr xmlns="http://schemas.microsoft.com/office/spreadsheetml/2009/9/main" objectType="Radio" noThreeD="1"/>
</file>

<file path=xl/ctrlProps/ctrlProp38.xml><?xml version="1.0" encoding="utf-8"?>
<formControlPr xmlns="http://schemas.microsoft.com/office/spreadsheetml/2009/9/main" objectType="GBox" noThreeD="1"/>
</file>

<file path=xl/ctrlProps/ctrlProp39.xml><?xml version="1.0" encoding="utf-8"?>
<formControlPr xmlns="http://schemas.microsoft.com/office/spreadsheetml/2009/9/main" objectType="Radio" firstButton="1" fmlaLink="$I$33"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Radio" noThreeD="1"/>
</file>

<file path=xl/ctrlProps/ctrlProp41.xml><?xml version="1.0" encoding="utf-8"?>
<formControlPr xmlns="http://schemas.microsoft.com/office/spreadsheetml/2009/9/main" objectType="Radio" noThreeD="1"/>
</file>

<file path=xl/ctrlProps/ctrlProp42.xml><?xml version="1.0" encoding="utf-8"?>
<formControlPr xmlns="http://schemas.microsoft.com/office/spreadsheetml/2009/9/main" objectType="GBox" noThreeD="1"/>
</file>

<file path=xl/ctrlProps/ctrlProp43.xml><?xml version="1.0" encoding="utf-8"?>
<formControlPr xmlns="http://schemas.microsoft.com/office/spreadsheetml/2009/9/main" objectType="Radio" firstButton="1" fmlaLink="$I$34" noThreeD="1"/>
</file>

<file path=xl/ctrlProps/ctrlProp44.xml><?xml version="1.0" encoding="utf-8"?>
<formControlPr xmlns="http://schemas.microsoft.com/office/spreadsheetml/2009/9/main" objectType="Radio" noThreeD="1"/>
</file>

<file path=xl/ctrlProps/ctrlProp45.xml><?xml version="1.0" encoding="utf-8"?>
<formControlPr xmlns="http://schemas.microsoft.com/office/spreadsheetml/2009/9/main" objectType="Radio" noThreeD="1"/>
</file>

<file path=xl/ctrlProps/ctrlProp46.xml><?xml version="1.0" encoding="utf-8"?>
<formControlPr xmlns="http://schemas.microsoft.com/office/spreadsheetml/2009/9/main" objectType="GBox" noThreeD="1"/>
</file>

<file path=xl/ctrlProps/ctrlProp47.xml><?xml version="1.0" encoding="utf-8"?>
<formControlPr xmlns="http://schemas.microsoft.com/office/spreadsheetml/2009/9/main" objectType="Radio" firstButton="1" fmlaLink="$I$35" noThreeD="1"/>
</file>

<file path=xl/ctrlProps/ctrlProp48.xml><?xml version="1.0" encoding="utf-8"?>
<formControlPr xmlns="http://schemas.microsoft.com/office/spreadsheetml/2009/9/main" objectType="Radio" noThreeD="1"/>
</file>

<file path=xl/ctrlProps/ctrlProp49.xml><?xml version="1.0" encoding="utf-8"?>
<formControlPr xmlns="http://schemas.microsoft.com/office/spreadsheetml/2009/9/main" objectType="Radio" noThreeD="1"/>
</file>

<file path=xl/ctrlProps/ctrlProp5.xml><?xml version="1.0" encoding="utf-8"?>
<formControlPr xmlns="http://schemas.microsoft.com/office/spreadsheetml/2009/9/main" objectType="Label" lockText="1"/>
</file>

<file path=xl/ctrlProps/ctrlProp50.xml><?xml version="1.0" encoding="utf-8"?>
<formControlPr xmlns="http://schemas.microsoft.com/office/spreadsheetml/2009/9/main" objectType="GBox" noThreeD="1"/>
</file>

<file path=xl/ctrlProps/ctrlProp51.xml><?xml version="1.0" encoding="utf-8"?>
<formControlPr xmlns="http://schemas.microsoft.com/office/spreadsheetml/2009/9/main" objectType="Radio" firstButton="1" fmlaLink="$I$48" noThreeD="1"/>
</file>

<file path=xl/ctrlProps/ctrlProp52.xml><?xml version="1.0" encoding="utf-8"?>
<formControlPr xmlns="http://schemas.microsoft.com/office/spreadsheetml/2009/9/main" objectType="Radio" noThreeD="1"/>
</file>

<file path=xl/ctrlProps/ctrlProp53.xml><?xml version="1.0" encoding="utf-8"?>
<formControlPr xmlns="http://schemas.microsoft.com/office/spreadsheetml/2009/9/main" objectType="Radio" noThreeD="1"/>
</file>

<file path=xl/ctrlProps/ctrlProp54.xml><?xml version="1.0" encoding="utf-8"?>
<formControlPr xmlns="http://schemas.microsoft.com/office/spreadsheetml/2009/9/main" objectType="GBox" noThreeD="1"/>
</file>

<file path=xl/ctrlProps/ctrlProp55.xml><?xml version="1.0" encoding="utf-8"?>
<formControlPr xmlns="http://schemas.microsoft.com/office/spreadsheetml/2009/9/main" objectType="Radio" firstButton="1" fmlaLink="$I$49" noThreeD="1"/>
</file>

<file path=xl/ctrlProps/ctrlProp56.xml><?xml version="1.0" encoding="utf-8"?>
<formControlPr xmlns="http://schemas.microsoft.com/office/spreadsheetml/2009/9/main" objectType="Radio" noThreeD="1"/>
</file>

<file path=xl/ctrlProps/ctrlProp57.xml><?xml version="1.0" encoding="utf-8"?>
<formControlPr xmlns="http://schemas.microsoft.com/office/spreadsheetml/2009/9/main" objectType="Radio" noThreeD="1"/>
</file>

<file path=xl/ctrlProps/ctrlProp58.xml><?xml version="1.0" encoding="utf-8"?>
<formControlPr xmlns="http://schemas.microsoft.com/office/spreadsheetml/2009/9/main" objectType="GBox" noThreeD="1"/>
</file>

<file path=xl/ctrlProps/ctrlProp59.xml><?xml version="1.0" encoding="utf-8"?>
<formControlPr xmlns="http://schemas.microsoft.com/office/spreadsheetml/2009/9/main" objectType="Radio" firstButton="1" fmlaLink="$I$50" noThreeD="1"/>
</file>

<file path=xl/ctrlProps/ctrlProp6.xml><?xml version="1.0" encoding="utf-8"?>
<formControlPr xmlns="http://schemas.microsoft.com/office/spreadsheetml/2009/9/main" objectType="GBox" noThreeD="1"/>
</file>

<file path=xl/ctrlProps/ctrlProp60.xml><?xml version="1.0" encoding="utf-8"?>
<formControlPr xmlns="http://schemas.microsoft.com/office/spreadsheetml/2009/9/main" objectType="Radio" noThreeD="1"/>
</file>

<file path=xl/ctrlProps/ctrlProp61.xml><?xml version="1.0" encoding="utf-8"?>
<formControlPr xmlns="http://schemas.microsoft.com/office/spreadsheetml/2009/9/main" objectType="Radio" noThreeD="1"/>
</file>

<file path=xl/ctrlProps/ctrlProp62.xml><?xml version="1.0" encoding="utf-8"?>
<formControlPr xmlns="http://schemas.microsoft.com/office/spreadsheetml/2009/9/main" objectType="GBox" noThreeD="1"/>
</file>

<file path=xl/ctrlProps/ctrlProp63.xml><?xml version="1.0" encoding="utf-8"?>
<formControlPr xmlns="http://schemas.microsoft.com/office/spreadsheetml/2009/9/main" objectType="Radio" firstButton="1" fmlaLink="$I$54" noThreeD="1"/>
</file>

<file path=xl/ctrlProps/ctrlProp64.xml><?xml version="1.0" encoding="utf-8"?>
<formControlPr xmlns="http://schemas.microsoft.com/office/spreadsheetml/2009/9/main" objectType="Radio" noThreeD="1"/>
</file>

<file path=xl/ctrlProps/ctrlProp65.xml><?xml version="1.0" encoding="utf-8"?>
<formControlPr xmlns="http://schemas.microsoft.com/office/spreadsheetml/2009/9/main" objectType="Radio" noThreeD="1"/>
</file>

<file path=xl/ctrlProps/ctrlProp66.xml><?xml version="1.0" encoding="utf-8"?>
<formControlPr xmlns="http://schemas.microsoft.com/office/spreadsheetml/2009/9/main" objectType="GBox" noThreeD="1"/>
</file>

<file path=xl/ctrlProps/ctrlProp67.xml><?xml version="1.0" encoding="utf-8"?>
<formControlPr xmlns="http://schemas.microsoft.com/office/spreadsheetml/2009/9/main" objectType="Radio" firstButton="1" fmlaLink="$I$55" noThreeD="1"/>
</file>

<file path=xl/ctrlProps/ctrlProp68.xml><?xml version="1.0" encoding="utf-8"?>
<formControlPr xmlns="http://schemas.microsoft.com/office/spreadsheetml/2009/9/main" objectType="Radio" noThreeD="1"/>
</file>

<file path=xl/ctrlProps/ctrlProp69.xml><?xml version="1.0" encoding="utf-8"?>
<formControlPr xmlns="http://schemas.microsoft.com/office/spreadsheetml/2009/9/main" objectType="Radio" noThreeD="1"/>
</file>

<file path=xl/ctrlProps/ctrlProp7.xml><?xml version="1.0" encoding="utf-8"?>
<formControlPr xmlns="http://schemas.microsoft.com/office/spreadsheetml/2009/9/main" objectType="Radio" firstButton="1" fmlaLink="$I$10" noThreeD="1"/>
</file>

<file path=xl/ctrlProps/ctrlProp70.xml><?xml version="1.0" encoding="utf-8"?>
<formControlPr xmlns="http://schemas.microsoft.com/office/spreadsheetml/2009/9/main" objectType="GBox" noThreeD="1"/>
</file>

<file path=xl/ctrlProps/ctrlProp71.xml><?xml version="1.0" encoding="utf-8"?>
<formControlPr xmlns="http://schemas.microsoft.com/office/spreadsheetml/2009/9/main" objectType="Radio" firstButton="1" fmlaLink="$I$56" noThreeD="1"/>
</file>

<file path=xl/ctrlProps/ctrlProp72.xml><?xml version="1.0" encoding="utf-8"?>
<formControlPr xmlns="http://schemas.microsoft.com/office/spreadsheetml/2009/9/main" objectType="Radio" noThreeD="1"/>
</file>

<file path=xl/ctrlProps/ctrlProp73.xml><?xml version="1.0" encoding="utf-8"?>
<formControlPr xmlns="http://schemas.microsoft.com/office/spreadsheetml/2009/9/main" objectType="Radio" noThreeD="1"/>
</file>

<file path=xl/ctrlProps/ctrlProp74.xml><?xml version="1.0" encoding="utf-8"?>
<formControlPr xmlns="http://schemas.microsoft.com/office/spreadsheetml/2009/9/main" objectType="GBox" noThreeD="1"/>
</file>

<file path=xl/ctrlProps/ctrlProp75.xml><?xml version="1.0" encoding="utf-8"?>
<formControlPr xmlns="http://schemas.microsoft.com/office/spreadsheetml/2009/9/main" objectType="Radio" firstButton="1" fmlaLink="$I$60" noThreeD="1"/>
</file>

<file path=xl/ctrlProps/ctrlProp76.xml><?xml version="1.0" encoding="utf-8"?>
<formControlPr xmlns="http://schemas.microsoft.com/office/spreadsheetml/2009/9/main" objectType="Radio" noThreeD="1"/>
</file>

<file path=xl/ctrlProps/ctrlProp77.xml><?xml version="1.0" encoding="utf-8"?>
<formControlPr xmlns="http://schemas.microsoft.com/office/spreadsheetml/2009/9/main" objectType="Radio" noThreeD="1"/>
</file>

<file path=xl/ctrlProps/ctrlProp78.xml><?xml version="1.0" encoding="utf-8"?>
<formControlPr xmlns="http://schemas.microsoft.com/office/spreadsheetml/2009/9/main" objectType="GBox" noThreeD="1"/>
</file>

<file path=xl/ctrlProps/ctrlProp79.xml><?xml version="1.0" encoding="utf-8"?>
<formControlPr xmlns="http://schemas.microsoft.com/office/spreadsheetml/2009/9/main" objectType="Radio" firstButton="1" fmlaLink="$I$61" noThreeD="1"/>
</file>

<file path=xl/ctrlProps/ctrlProp8.xml><?xml version="1.0" encoding="utf-8"?>
<formControlPr xmlns="http://schemas.microsoft.com/office/spreadsheetml/2009/9/main" objectType="Radio" noThreeD="1"/>
</file>

<file path=xl/ctrlProps/ctrlProp80.xml><?xml version="1.0" encoding="utf-8"?>
<formControlPr xmlns="http://schemas.microsoft.com/office/spreadsheetml/2009/9/main" objectType="Radio" noThreeD="1"/>
</file>

<file path=xl/ctrlProps/ctrlProp81.xml><?xml version="1.0" encoding="utf-8"?>
<formControlPr xmlns="http://schemas.microsoft.com/office/spreadsheetml/2009/9/main" objectType="Radio"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Radio" firstButton="1" fmlaLink="$I$65" noThreeD="1"/>
</file>

<file path=xl/ctrlProps/ctrlProp84.xml><?xml version="1.0" encoding="utf-8"?>
<formControlPr xmlns="http://schemas.microsoft.com/office/spreadsheetml/2009/9/main" objectType="Radio" noThreeD="1"/>
</file>

<file path=xl/ctrlProps/ctrlProp85.xml><?xml version="1.0" encoding="utf-8"?>
<formControlPr xmlns="http://schemas.microsoft.com/office/spreadsheetml/2009/9/main" objectType="Radio"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firstButton="1" fmlaLink="$I$66" noThreeD="1"/>
</file>

<file path=xl/ctrlProps/ctrlProp88.xml><?xml version="1.0" encoding="utf-8"?>
<formControlPr xmlns="http://schemas.microsoft.com/office/spreadsheetml/2009/9/main" objectType="Radio" noThreeD="1"/>
</file>

<file path=xl/ctrlProps/ctrlProp89.xml><?xml version="1.0" encoding="utf-8"?>
<formControlPr xmlns="http://schemas.microsoft.com/office/spreadsheetml/2009/9/main" objectType="Radio" noThreeD="1"/>
</file>

<file path=xl/ctrlProps/ctrlProp9.xml><?xml version="1.0" encoding="utf-8"?>
<formControlPr xmlns="http://schemas.microsoft.com/office/spreadsheetml/2009/9/main" objectType="Radio" noThreeD="1"/>
</file>

<file path=xl/ctrlProps/ctrlProp90.xml><?xml version="1.0" encoding="utf-8"?>
<formControlPr xmlns="http://schemas.microsoft.com/office/spreadsheetml/2009/9/main" objectType="GBox" noThreeD="1"/>
</file>

<file path=xl/ctrlProps/ctrlProp91.xml><?xml version="1.0" encoding="utf-8"?>
<formControlPr xmlns="http://schemas.microsoft.com/office/spreadsheetml/2009/9/main" objectType="Radio" firstButton="1" fmlaLink="$I$79" noThreeD="1"/>
</file>

<file path=xl/ctrlProps/ctrlProp92.xml><?xml version="1.0" encoding="utf-8"?>
<formControlPr xmlns="http://schemas.microsoft.com/office/spreadsheetml/2009/9/main" objectType="Radio" noThreeD="1"/>
</file>

<file path=xl/ctrlProps/ctrlProp93.xml><?xml version="1.0" encoding="utf-8"?>
<formControlPr xmlns="http://schemas.microsoft.com/office/spreadsheetml/2009/9/main" objectType="Radio" noThreeD="1"/>
</file>

<file path=xl/ctrlProps/ctrlProp94.xml><?xml version="1.0" encoding="utf-8"?>
<formControlPr xmlns="http://schemas.microsoft.com/office/spreadsheetml/2009/9/main" objectType="GBox" noThreeD="1"/>
</file>

<file path=xl/ctrlProps/ctrlProp95.xml><?xml version="1.0" encoding="utf-8"?>
<formControlPr xmlns="http://schemas.microsoft.com/office/spreadsheetml/2009/9/main" objectType="Radio" firstButton="1" fmlaLink="$I$80" noThreeD="1"/>
</file>

<file path=xl/ctrlProps/ctrlProp96.xml><?xml version="1.0" encoding="utf-8"?>
<formControlPr xmlns="http://schemas.microsoft.com/office/spreadsheetml/2009/9/main" objectType="Radio" noThreeD="1"/>
</file>

<file path=xl/ctrlProps/ctrlProp97.xml><?xml version="1.0" encoding="utf-8"?>
<formControlPr xmlns="http://schemas.microsoft.com/office/spreadsheetml/2009/9/main" objectType="Radio"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Radio" firstButton="1" fmlaLink="$I$81" noThreeD="1"/>
</file>

<file path=xl/drawings/drawing1.xml><?xml version="1.0" encoding="utf-8"?>
<xdr:wsDr xmlns:xdr="http://schemas.openxmlformats.org/drawingml/2006/spreadsheetDrawing" xmlns:a="http://schemas.openxmlformats.org/drawingml/2006/main">
  <xdr:twoCellAnchor>
    <xdr:from>
      <xdr:col>0</xdr:col>
      <xdr:colOff>9525</xdr:colOff>
      <xdr:row>1</xdr:row>
      <xdr:rowOff>9525</xdr:rowOff>
    </xdr:from>
    <xdr:to>
      <xdr:col>1</xdr:col>
      <xdr:colOff>116205</xdr:colOff>
      <xdr:row>3</xdr:row>
      <xdr:rowOff>76200</xdr:rowOff>
    </xdr:to>
    <xdr:sp macro="" textlink="">
      <xdr:nvSpPr>
        <xdr:cNvPr id="1056" name="テキスト ボックス 5">
          <a:extLst>
            <a:ext uri="{FF2B5EF4-FFF2-40B4-BE49-F238E27FC236}">
              <a16:creationId xmlns:a16="http://schemas.microsoft.com/office/drawing/2014/main" id="{00000000-0008-0000-0000-000020040000}"/>
            </a:ext>
          </a:extLst>
        </xdr:cNvPr>
        <xdr:cNvSpPr txBox="1">
          <a:spLocks noChangeArrowheads="1"/>
        </xdr:cNvSpPr>
      </xdr:nvSpPr>
      <xdr:spPr bwMode="auto">
        <a:xfrm>
          <a:off x="9525" y="180975"/>
          <a:ext cx="1866900" cy="47625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ctr" rtl="0">
            <a:defRPr sz="1000"/>
          </a:pPr>
          <a:r>
            <a:rPr lang="ja-JP" altLang="en-US" sz="1000" b="0" i="0" u="none" strike="noStrike" baseline="0">
              <a:solidFill>
                <a:srgbClr val="000000"/>
              </a:solidFill>
              <a:latin typeface="ＭＳ Ｐゴシック"/>
              <a:ea typeface="ＭＳ Ｐゴシック"/>
            </a:rPr>
            <a:t>利用者調査とサービス項目</a:t>
          </a:r>
          <a:endParaRPr lang="ja-JP" altLang="en-US" sz="1000" b="0" i="0" u="none" strike="noStrike" baseline="0">
            <a:solidFill>
              <a:srgbClr val="000000"/>
            </a:solidFill>
            <a:latin typeface="Calibri"/>
          </a:endParaRPr>
        </a:p>
        <a:p>
          <a:pPr algn="ctr" rtl="0">
            <a:defRPr sz="1000"/>
          </a:pPr>
          <a:r>
            <a:rPr lang="ja-JP" altLang="en-US" sz="1000" b="0" i="0" u="none" strike="noStrike" baseline="0">
              <a:solidFill>
                <a:srgbClr val="000000"/>
              </a:solidFill>
              <a:latin typeface="ＭＳ Ｐゴシック"/>
              <a:ea typeface="ＭＳ Ｐゴシック"/>
            </a:rPr>
            <a:t>を中心とした評価手法</a:t>
          </a:r>
        </a:p>
      </xdr:txBody>
    </xdr:sp>
    <xdr:clientData/>
  </xdr:twoCellAnchor>
  <mc:AlternateContent xmlns:mc="http://schemas.openxmlformats.org/markup-compatibility/2006">
    <mc:Choice xmlns:a14="http://schemas.microsoft.com/office/drawing/2010/main" Requires="a14">
      <xdr:twoCellAnchor>
        <xdr:from>
          <xdr:col>6</xdr:col>
          <xdr:colOff>85725</xdr:colOff>
          <xdr:row>37</xdr:row>
          <xdr:rowOff>209550</xdr:rowOff>
        </xdr:from>
        <xdr:to>
          <xdr:col>13</xdr:col>
          <xdr:colOff>171450</xdr:colOff>
          <xdr:row>38</xdr:row>
          <xdr:rowOff>95250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3314700" y="10363200"/>
              <a:ext cx="3095625" cy="609600"/>
              <a:chOff x="3314700" y="10363200"/>
              <a:chExt cx="3095625" cy="609600"/>
            </a:xfrm>
          </xdr:grpSpPr>
          <xdr:sp macro="" textlink="">
            <xdr:nvSpPr>
              <xdr:cNvPr id="1051" name="Option Button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3314700" y="10363200"/>
                <a:ext cx="2514600" cy="2095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機構が定める部分を公表することに同意します。</a:t>
                </a:r>
              </a:p>
            </xdr:txBody>
          </xdr:sp>
          <xdr:sp macro="" textlink="">
            <xdr:nvSpPr>
              <xdr:cNvPr id="1052" name="Option Button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3314700" y="10563225"/>
                <a:ext cx="3095625" cy="2095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別添の理由書により、一部について、公表に同意しません。 </a:t>
                </a:r>
              </a:p>
            </xdr:txBody>
          </xdr:sp>
          <xdr:sp macro="" textlink="">
            <xdr:nvSpPr>
              <xdr:cNvPr id="1053" name="Option Button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3314700" y="10772775"/>
                <a:ext cx="2733675" cy="20002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別添の理由書により、公表には同意しません。</a:t>
                </a:r>
              </a:p>
            </xdr:txBody>
          </xdr:sp>
        </xdr:grpSp>
        <xdr:clientData/>
      </xdr:twoCellAnchor>
    </mc:Choice>
    <mc:Fallback/>
  </mc:AlternateContent>
  <xdr:twoCellAnchor>
    <xdr:from>
      <xdr:col>6</xdr:col>
      <xdr:colOff>7620</xdr:colOff>
      <xdr:row>37</xdr:row>
      <xdr:rowOff>220980</xdr:rowOff>
    </xdr:from>
    <xdr:to>
      <xdr:col>6</xdr:col>
      <xdr:colOff>91440</xdr:colOff>
      <xdr:row>38</xdr:row>
      <xdr:rowOff>83820</xdr:rowOff>
    </xdr:to>
    <xdr:sp macro="" textlink="">
      <xdr:nvSpPr>
        <xdr:cNvPr id="1333" name="AutoShape 26">
          <a:extLst>
            <a:ext uri="{FF2B5EF4-FFF2-40B4-BE49-F238E27FC236}">
              <a16:creationId xmlns:a16="http://schemas.microsoft.com/office/drawing/2014/main" id="{00000000-0008-0000-0000-000035050000}"/>
            </a:ext>
          </a:extLst>
        </xdr:cNvPr>
        <xdr:cNvSpPr>
          <a:spLocks/>
        </xdr:cNvSpPr>
      </xdr:nvSpPr>
      <xdr:spPr bwMode="auto">
        <a:xfrm>
          <a:off x="2910840" y="12245340"/>
          <a:ext cx="83820" cy="586740"/>
        </a:xfrm>
        <a:prstGeom prst="leftBrace">
          <a:avLst>
            <a:gd name="adj1" fmla="val 37625"/>
            <a:gd name="adj2" fmla="val 2291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xdr:from>
          <xdr:col>12</xdr:col>
          <xdr:colOff>175259</xdr:colOff>
          <xdr:row>37</xdr:row>
          <xdr:rowOff>426740</xdr:rowOff>
        </xdr:from>
        <xdr:to>
          <xdr:col>14</xdr:col>
          <xdr:colOff>144779</xdr:colOff>
          <xdr:row>38</xdr:row>
          <xdr:rowOff>91434</xdr:rowOff>
        </xdr:to>
        <xdr:grpSp>
          <xdr:nvGrpSpPr>
            <xdr:cNvPr id="1334" name="グループ化 1">
              <a:extLst>
                <a:ext uri="{FF2B5EF4-FFF2-40B4-BE49-F238E27FC236}">
                  <a16:creationId xmlns:a16="http://schemas.microsoft.com/office/drawing/2014/main" id="{00000000-0008-0000-0000-000036050000}"/>
                </a:ext>
              </a:extLst>
            </xdr:cNvPr>
            <xdr:cNvGrpSpPr>
              <a:grpSpLocks/>
            </xdr:cNvGrpSpPr>
          </xdr:nvGrpSpPr>
          <xdr:grpSpPr bwMode="auto">
            <a:xfrm>
              <a:off x="6147434" y="10580390"/>
              <a:ext cx="588645" cy="388594"/>
              <a:chOff x="6172188" y="11991983"/>
              <a:chExt cx="581024" cy="390480"/>
            </a:xfrm>
          </xdr:grpSpPr>
          <xdr:sp macro="" textlink="">
            <xdr:nvSpPr>
              <xdr:cNvPr id="1055" name="Option Button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6172188" y="12172915"/>
                <a:ext cx="581024" cy="2095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クリア</a:t>
                </a:r>
              </a:p>
            </xdr:txBody>
          </xdr:sp>
          <xdr:sp macro="" textlink="">
            <xdr:nvSpPr>
              <xdr:cNvPr id="1290" name="Label 266" hidden="1">
                <a:extLst>
                  <a:ext uri="{63B3BB69-23CF-44E3-9099-C40C66FF867C}">
                    <a14:compatExt spid="_x0000_s1290"/>
                  </a:ext>
                  <a:ext uri="{FF2B5EF4-FFF2-40B4-BE49-F238E27FC236}">
                    <a16:creationId xmlns:a16="http://schemas.microsoft.com/office/drawing/2014/main" id="{00000000-0008-0000-0000-00000A050000}"/>
                  </a:ext>
                </a:extLst>
              </xdr:cNvPr>
              <xdr:cNvSpPr/>
            </xdr:nvSpPr>
            <xdr:spPr bwMode="auto">
              <a:xfrm>
                <a:off x="6267449" y="11991983"/>
                <a:ext cx="457200" cy="161926"/>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grp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10</xdr:col>
      <xdr:colOff>68580</xdr:colOff>
      <xdr:row>2</xdr:row>
      <xdr:rowOff>53340</xdr:rowOff>
    </xdr:from>
    <xdr:to>
      <xdr:col>15</xdr:col>
      <xdr:colOff>167640</xdr:colOff>
      <xdr:row>3</xdr:row>
      <xdr:rowOff>731520</xdr:rowOff>
    </xdr:to>
    <xdr:grpSp>
      <xdr:nvGrpSpPr>
        <xdr:cNvPr id="5555" name="Group 6">
          <a:extLst>
            <a:ext uri="{FF2B5EF4-FFF2-40B4-BE49-F238E27FC236}">
              <a16:creationId xmlns:a16="http://schemas.microsoft.com/office/drawing/2014/main" id="{00000000-0008-0000-0200-0000B3150000}"/>
            </a:ext>
          </a:extLst>
        </xdr:cNvPr>
        <xdr:cNvGrpSpPr>
          <a:grpSpLocks/>
        </xdr:cNvGrpSpPr>
      </xdr:nvGrpSpPr>
      <xdr:grpSpPr bwMode="auto">
        <a:xfrm>
          <a:off x="7174230" y="510540"/>
          <a:ext cx="3528060" cy="1630680"/>
          <a:chOff x="666" y="49"/>
          <a:chExt cx="372" cy="171"/>
        </a:xfrm>
      </xdr:grpSpPr>
      <xdr:sp macro="" textlink="">
        <xdr:nvSpPr>
          <xdr:cNvPr id="5556" name="AutoShape 3">
            <a:extLst>
              <a:ext uri="{FF2B5EF4-FFF2-40B4-BE49-F238E27FC236}">
                <a16:creationId xmlns:a16="http://schemas.microsoft.com/office/drawing/2014/main" id="{00000000-0008-0000-0200-0000B4150000}"/>
              </a:ext>
            </a:extLst>
          </xdr:cNvPr>
          <xdr:cNvSpPr>
            <a:spLocks noChangeArrowheads="1"/>
          </xdr:cNvSpPr>
        </xdr:nvSpPr>
        <xdr:spPr bwMode="auto">
          <a:xfrm>
            <a:off x="777" y="49"/>
            <a:ext cx="261" cy="171"/>
          </a:xfrm>
          <a:prstGeom prst="roundRect">
            <a:avLst>
              <a:gd name="adj" fmla="val 16667"/>
            </a:avLst>
          </a:prstGeom>
          <a:solidFill>
            <a:srgbClr val="FFFFCC"/>
          </a:solidFill>
          <a:ln w="28575">
            <a:solidFill>
              <a:srgbClr val="C0C0C0"/>
            </a:solidFill>
            <a:round/>
            <a:headEnd/>
            <a:tailEnd/>
          </a:ln>
        </xdr:spPr>
      </xdr:sp>
      <xdr:sp macro="" textlink="">
        <xdr:nvSpPr>
          <xdr:cNvPr id="5557" name="Line 4">
            <a:extLst>
              <a:ext uri="{FF2B5EF4-FFF2-40B4-BE49-F238E27FC236}">
                <a16:creationId xmlns:a16="http://schemas.microsoft.com/office/drawing/2014/main" id="{00000000-0008-0000-0200-0000B5150000}"/>
              </a:ext>
            </a:extLst>
          </xdr:cNvPr>
          <xdr:cNvSpPr>
            <a:spLocks noChangeShapeType="1"/>
          </xdr:cNvSpPr>
        </xdr:nvSpPr>
        <xdr:spPr bwMode="auto">
          <a:xfrm flipH="1" flipV="1">
            <a:off x="666" y="144"/>
            <a:ext cx="117" cy="1"/>
          </a:xfrm>
          <a:prstGeom prst="line">
            <a:avLst/>
          </a:prstGeom>
          <a:noFill/>
          <a:ln w="50800">
            <a:solidFill>
              <a:srgbClr val="969696"/>
            </a:solidFill>
            <a:round/>
            <a:headEnd/>
            <a:tailEnd type="triangle" w="med" len="med"/>
          </a:ln>
          <a:extLst>
            <a:ext uri="{909E8E84-426E-40DD-AFC4-6F175D3DCCD1}">
              <a14:hiddenFill xmlns:a14="http://schemas.microsoft.com/office/drawing/2010/main">
                <a:noFill/>
              </a14:hiddenFill>
            </a:ext>
          </a:extLst>
        </xdr:spPr>
      </xdr:sp>
      <xdr:sp macro="" textlink="">
        <xdr:nvSpPr>
          <xdr:cNvPr id="5125" name="Text Box 5">
            <a:extLst>
              <a:ext uri="{FF2B5EF4-FFF2-40B4-BE49-F238E27FC236}">
                <a16:creationId xmlns:a16="http://schemas.microsoft.com/office/drawing/2014/main" id="{00000000-0008-0000-0200-000005140000}"/>
              </a:ext>
            </a:extLst>
          </xdr:cNvPr>
          <xdr:cNvSpPr txBox="1">
            <a:spLocks noChangeArrowheads="1"/>
          </xdr:cNvSpPr>
        </xdr:nvSpPr>
        <xdr:spPr bwMode="auto">
          <a:xfrm>
            <a:off x="792" y="61"/>
            <a:ext cx="237" cy="154"/>
          </a:xfrm>
          <a:prstGeom prst="rect">
            <a:avLst/>
          </a:prstGeom>
          <a:noFill/>
          <a:ln w="2857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808080"/>
                </a:solidFill>
                <a:latin typeface="ＭＳ Ｐゴシック"/>
                <a:ea typeface="ＭＳ Ｐゴシック"/>
              </a:rPr>
              <a:t>「</a:t>
            </a:r>
            <a:r>
              <a:rPr lang="ja-JP" altLang="en-US" sz="1100" b="1" i="0" u="none" strike="noStrike" baseline="0">
                <a:solidFill>
                  <a:srgbClr val="808080"/>
                </a:solidFill>
                <a:latin typeface="ＭＳ Ｐゴシック"/>
                <a:ea typeface="ＭＳ Ｐゴシック"/>
              </a:rPr>
              <a:t>利用者総数</a:t>
            </a:r>
            <a:r>
              <a:rPr lang="ja-JP" altLang="en-US" sz="1100" b="0" i="0" u="none" strike="noStrike" baseline="0">
                <a:solidFill>
                  <a:srgbClr val="808080"/>
                </a:solidFill>
                <a:latin typeface="ＭＳ Ｐゴシック"/>
                <a:ea typeface="ＭＳ Ｐゴシック"/>
              </a:rPr>
              <a:t>」欄には、評価対象サービスを利用している方の数を記入します。</a:t>
            </a:r>
          </a:p>
          <a:p>
            <a:pPr algn="l" rtl="0">
              <a:defRPr sz="1000"/>
            </a:pPr>
            <a:r>
              <a:rPr lang="en-US" altLang="ja-JP" sz="1100" b="0" i="0" u="none" strike="noStrike" baseline="0">
                <a:solidFill>
                  <a:srgbClr val="808080"/>
                </a:solidFill>
                <a:latin typeface="ＭＳ Ｐゴシック"/>
                <a:ea typeface="ＭＳ Ｐゴシック"/>
              </a:rPr>
              <a:t>※</a:t>
            </a:r>
            <a:r>
              <a:rPr lang="ja-JP" altLang="en-US" sz="1100" b="0" i="0" u="none" strike="noStrike" baseline="0">
                <a:solidFill>
                  <a:srgbClr val="808080"/>
                </a:solidFill>
                <a:latin typeface="ＭＳ Ｐゴシック"/>
                <a:ea typeface="ＭＳ Ｐゴシック"/>
              </a:rPr>
              <a:t>世帯数を記入するサービス種別があります。</a:t>
            </a:r>
          </a:p>
          <a:p>
            <a:pPr algn="l" rtl="0">
              <a:lnSpc>
                <a:spcPts val="1300"/>
              </a:lnSpc>
              <a:defRPr sz="1000"/>
            </a:pPr>
            <a:r>
              <a:rPr lang="en-US" altLang="ja-JP" sz="1100" b="0" i="0" u="none" strike="noStrike" baseline="0">
                <a:solidFill>
                  <a:srgbClr val="808080"/>
                </a:solidFill>
                <a:latin typeface="ＭＳ Ｐゴシック"/>
                <a:ea typeface="ＭＳ Ｐゴシック"/>
              </a:rPr>
              <a:t>※</a:t>
            </a:r>
            <a:r>
              <a:rPr lang="ja-JP" altLang="en-US" sz="1100" b="0" i="0" u="none" strike="noStrike" baseline="0">
                <a:solidFill>
                  <a:srgbClr val="808080"/>
                </a:solidFill>
                <a:latin typeface="ＭＳ Ｐゴシック"/>
                <a:ea typeface="ＭＳ Ｐゴシック"/>
              </a:rPr>
              <a:t>「利用者調査ガイドライン　評価結果報告書を記載する際の留意事項」を参照してください。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225136</xdr:colOff>
          <xdr:row>8</xdr:row>
          <xdr:rowOff>153267</xdr:rowOff>
        </xdr:from>
        <xdr:to>
          <xdr:col>5</xdr:col>
          <xdr:colOff>801832</xdr:colOff>
          <xdr:row>9</xdr:row>
          <xdr:rowOff>466726</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225136" y="2182092"/>
              <a:ext cx="7987146" cy="484909"/>
              <a:chOff x="228600" y="2200284"/>
              <a:chExt cx="7981950" cy="476250"/>
            </a:xfrm>
          </xdr:grpSpPr>
          <xdr:sp macro="" textlink="">
            <xdr:nvSpPr>
              <xdr:cNvPr id="12289" name="Group Box 1" hidden="1">
                <a:extLst>
                  <a:ext uri="{63B3BB69-23CF-44E3-9099-C40C66FF867C}">
                    <a14:compatExt spid="_x0000_s12289"/>
                  </a:ext>
                  <a:ext uri="{FF2B5EF4-FFF2-40B4-BE49-F238E27FC236}">
                    <a16:creationId xmlns:a16="http://schemas.microsoft.com/office/drawing/2014/main" id="{00000000-0008-0000-0300-000001300000}"/>
                  </a:ext>
                </a:extLst>
              </xdr:cNvPr>
              <xdr:cNvSpPr/>
            </xdr:nvSpPr>
            <xdr:spPr bwMode="auto">
              <a:xfrm>
                <a:off x="228600" y="2200284"/>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290" name="Option Button 2" hidden="1">
                <a:extLst>
                  <a:ext uri="{63B3BB69-23CF-44E3-9099-C40C66FF867C}">
                    <a14:compatExt spid="_x0000_s12290"/>
                  </a:ext>
                  <a:ext uri="{FF2B5EF4-FFF2-40B4-BE49-F238E27FC236}">
                    <a16:creationId xmlns:a16="http://schemas.microsoft.com/office/drawing/2014/main" id="{00000000-0008-0000-0300-000002300000}"/>
                  </a:ext>
                </a:extLst>
              </xdr:cNvPr>
              <xdr:cNvSpPr/>
            </xdr:nvSpPr>
            <xdr:spPr bwMode="auto">
              <a:xfrm>
                <a:off x="7429500" y="24003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291" name="Option Button 3" hidden="1">
                <a:extLst>
                  <a:ext uri="{63B3BB69-23CF-44E3-9099-C40C66FF867C}">
                    <a14:compatExt spid="_x0000_s12291"/>
                  </a:ext>
                  <a:ext uri="{FF2B5EF4-FFF2-40B4-BE49-F238E27FC236}">
                    <a16:creationId xmlns:a16="http://schemas.microsoft.com/office/drawing/2014/main" id="{00000000-0008-0000-0300-000003300000}"/>
                  </a:ext>
                </a:extLst>
              </xdr:cNvPr>
              <xdr:cNvSpPr/>
            </xdr:nvSpPr>
            <xdr:spPr bwMode="auto">
              <a:xfrm>
                <a:off x="742950" y="24003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292" name="Option Button 4" hidden="1">
                <a:extLst>
                  <a:ext uri="{63B3BB69-23CF-44E3-9099-C40C66FF867C}">
                    <a14:compatExt spid="_x0000_s12292"/>
                  </a:ext>
                  <a:ext uri="{FF2B5EF4-FFF2-40B4-BE49-F238E27FC236}">
                    <a16:creationId xmlns:a16="http://schemas.microsoft.com/office/drawing/2014/main" id="{00000000-0008-0000-0300-000004300000}"/>
                  </a:ext>
                </a:extLst>
              </xdr:cNvPr>
              <xdr:cNvSpPr/>
            </xdr:nvSpPr>
            <xdr:spPr bwMode="auto">
              <a:xfrm>
                <a:off x="285750" y="24003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225136</xdr:colOff>
          <xdr:row>9</xdr:row>
          <xdr:rowOff>466726</xdr:rowOff>
        </xdr:from>
        <xdr:to>
          <xdr:col>5</xdr:col>
          <xdr:colOff>801832</xdr:colOff>
          <xdr:row>10</xdr:row>
          <xdr:rowOff>475385</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225136" y="2667001"/>
              <a:ext cx="7987146" cy="484909"/>
              <a:chOff x="228600" y="2676534"/>
              <a:chExt cx="7981950" cy="476250"/>
            </a:xfrm>
          </xdr:grpSpPr>
          <xdr:sp macro="" textlink="">
            <xdr:nvSpPr>
              <xdr:cNvPr id="12293" name="Group Box 5" hidden="1">
                <a:extLst>
                  <a:ext uri="{63B3BB69-23CF-44E3-9099-C40C66FF867C}">
                    <a14:compatExt spid="_x0000_s12293"/>
                  </a:ext>
                  <a:ext uri="{FF2B5EF4-FFF2-40B4-BE49-F238E27FC236}">
                    <a16:creationId xmlns:a16="http://schemas.microsoft.com/office/drawing/2014/main" id="{00000000-0008-0000-0300-000005300000}"/>
                  </a:ext>
                </a:extLst>
              </xdr:cNvPr>
              <xdr:cNvSpPr/>
            </xdr:nvSpPr>
            <xdr:spPr bwMode="auto">
              <a:xfrm>
                <a:off x="228600" y="2676534"/>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294" name="Option Button 6" hidden="1">
                <a:extLst>
                  <a:ext uri="{63B3BB69-23CF-44E3-9099-C40C66FF867C}">
                    <a14:compatExt spid="_x0000_s12294"/>
                  </a:ext>
                  <a:ext uri="{FF2B5EF4-FFF2-40B4-BE49-F238E27FC236}">
                    <a16:creationId xmlns:a16="http://schemas.microsoft.com/office/drawing/2014/main" id="{00000000-0008-0000-0300-000006300000}"/>
                  </a:ext>
                </a:extLst>
              </xdr:cNvPr>
              <xdr:cNvSpPr/>
            </xdr:nvSpPr>
            <xdr:spPr bwMode="auto">
              <a:xfrm>
                <a:off x="7429500" y="28765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295" name="Option Button 7" hidden="1">
                <a:extLst>
                  <a:ext uri="{63B3BB69-23CF-44E3-9099-C40C66FF867C}">
                    <a14:compatExt spid="_x0000_s12295"/>
                  </a:ext>
                  <a:ext uri="{FF2B5EF4-FFF2-40B4-BE49-F238E27FC236}">
                    <a16:creationId xmlns:a16="http://schemas.microsoft.com/office/drawing/2014/main" id="{00000000-0008-0000-0300-000007300000}"/>
                  </a:ext>
                </a:extLst>
              </xdr:cNvPr>
              <xdr:cNvSpPr/>
            </xdr:nvSpPr>
            <xdr:spPr bwMode="auto">
              <a:xfrm>
                <a:off x="742950" y="28765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296" name="Option Button 8" hidden="1">
                <a:extLst>
                  <a:ext uri="{63B3BB69-23CF-44E3-9099-C40C66FF867C}">
                    <a14:compatExt spid="_x0000_s12296"/>
                  </a:ext>
                  <a:ext uri="{FF2B5EF4-FFF2-40B4-BE49-F238E27FC236}">
                    <a16:creationId xmlns:a16="http://schemas.microsoft.com/office/drawing/2014/main" id="{00000000-0008-0000-0300-000008300000}"/>
                  </a:ext>
                </a:extLst>
              </xdr:cNvPr>
              <xdr:cNvSpPr/>
            </xdr:nvSpPr>
            <xdr:spPr bwMode="auto">
              <a:xfrm>
                <a:off x="285750" y="28765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225136</xdr:colOff>
          <xdr:row>10</xdr:row>
          <xdr:rowOff>475386</xdr:rowOff>
        </xdr:from>
        <xdr:to>
          <xdr:col>5</xdr:col>
          <xdr:colOff>801832</xdr:colOff>
          <xdr:row>12</xdr:row>
          <xdr:rowOff>7795</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25136" y="3151911"/>
              <a:ext cx="7987146" cy="484909"/>
              <a:chOff x="228600" y="3152785"/>
              <a:chExt cx="7981950" cy="476250"/>
            </a:xfrm>
          </xdr:grpSpPr>
          <xdr:sp macro="" textlink="">
            <xdr:nvSpPr>
              <xdr:cNvPr id="12297" name="Group Box 9" hidden="1">
                <a:extLst>
                  <a:ext uri="{63B3BB69-23CF-44E3-9099-C40C66FF867C}">
                    <a14:compatExt spid="_x0000_s12297"/>
                  </a:ext>
                  <a:ext uri="{FF2B5EF4-FFF2-40B4-BE49-F238E27FC236}">
                    <a16:creationId xmlns:a16="http://schemas.microsoft.com/office/drawing/2014/main" id="{00000000-0008-0000-0300-000009300000}"/>
                  </a:ext>
                </a:extLst>
              </xdr:cNvPr>
              <xdr:cNvSpPr/>
            </xdr:nvSpPr>
            <xdr:spPr bwMode="auto">
              <a:xfrm>
                <a:off x="228600" y="3152785"/>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298" name="Option Button 10" hidden="1">
                <a:extLst>
                  <a:ext uri="{63B3BB69-23CF-44E3-9099-C40C66FF867C}">
                    <a14:compatExt spid="_x0000_s12298"/>
                  </a:ext>
                  <a:ext uri="{FF2B5EF4-FFF2-40B4-BE49-F238E27FC236}">
                    <a16:creationId xmlns:a16="http://schemas.microsoft.com/office/drawing/2014/main" id="{00000000-0008-0000-0300-00000A300000}"/>
                  </a:ext>
                </a:extLst>
              </xdr:cNvPr>
              <xdr:cNvSpPr/>
            </xdr:nvSpPr>
            <xdr:spPr bwMode="auto">
              <a:xfrm>
                <a:off x="7429500" y="33528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299" name="Option Button 11" hidden="1">
                <a:extLst>
                  <a:ext uri="{63B3BB69-23CF-44E3-9099-C40C66FF867C}">
                    <a14:compatExt spid="_x0000_s12299"/>
                  </a:ext>
                  <a:ext uri="{FF2B5EF4-FFF2-40B4-BE49-F238E27FC236}">
                    <a16:creationId xmlns:a16="http://schemas.microsoft.com/office/drawing/2014/main" id="{00000000-0008-0000-0300-00000B300000}"/>
                  </a:ext>
                </a:extLst>
              </xdr:cNvPr>
              <xdr:cNvSpPr/>
            </xdr:nvSpPr>
            <xdr:spPr bwMode="auto">
              <a:xfrm>
                <a:off x="742950" y="33528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300" name="Option Button 12" hidden="1">
                <a:extLst>
                  <a:ext uri="{63B3BB69-23CF-44E3-9099-C40C66FF867C}">
                    <a14:compatExt spid="_x0000_s12300"/>
                  </a:ext>
                  <a:ext uri="{FF2B5EF4-FFF2-40B4-BE49-F238E27FC236}">
                    <a16:creationId xmlns:a16="http://schemas.microsoft.com/office/drawing/2014/main" id="{00000000-0008-0000-0300-00000C300000}"/>
                  </a:ext>
                </a:extLst>
              </xdr:cNvPr>
              <xdr:cNvSpPr/>
            </xdr:nvSpPr>
            <xdr:spPr bwMode="auto">
              <a:xfrm>
                <a:off x="285750" y="33528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225136</xdr:colOff>
          <xdr:row>12</xdr:row>
          <xdr:rowOff>7795</xdr:rowOff>
        </xdr:from>
        <xdr:to>
          <xdr:col>5</xdr:col>
          <xdr:colOff>801832</xdr:colOff>
          <xdr:row>13</xdr:row>
          <xdr:rowOff>16454</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225136" y="3636820"/>
              <a:ext cx="7987146" cy="484909"/>
              <a:chOff x="228600" y="3629037"/>
              <a:chExt cx="7981950" cy="476250"/>
            </a:xfrm>
          </xdr:grpSpPr>
          <xdr:sp macro="" textlink="">
            <xdr:nvSpPr>
              <xdr:cNvPr id="12301" name="Group Box 13" hidden="1">
                <a:extLst>
                  <a:ext uri="{63B3BB69-23CF-44E3-9099-C40C66FF867C}">
                    <a14:compatExt spid="_x0000_s12301"/>
                  </a:ext>
                  <a:ext uri="{FF2B5EF4-FFF2-40B4-BE49-F238E27FC236}">
                    <a16:creationId xmlns:a16="http://schemas.microsoft.com/office/drawing/2014/main" id="{00000000-0008-0000-0300-00000D300000}"/>
                  </a:ext>
                </a:extLst>
              </xdr:cNvPr>
              <xdr:cNvSpPr/>
            </xdr:nvSpPr>
            <xdr:spPr bwMode="auto">
              <a:xfrm>
                <a:off x="228600" y="3629037"/>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302" name="Option Button 14" hidden="1">
                <a:extLst>
                  <a:ext uri="{63B3BB69-23CF-44E3-9099-C40C66FF867C}">
                    <a14:compatExt spid="_x0000_s12302"/>
                  </a:ext>
                  <a:ext uri="{FF2B5EF4-FFF2-40B4-BE49-F238E27FC236}">
                    <a16:creationId xmlns:a16="http://schemas.microsoft.com/office/drawing/2014/main" id="{00000000-0008-0000-0300-00000E300000}"/>
                  </a:ext>
                </a:extLst>
              </xdr:cNvPr>
              <xdr:cNvSpPr/>
            </xdr:nvSpPr>
            <xdr:spPr bwMode="auto">
              <a:xfrm>
                <a:off x="7429500" y="38290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303" name="Option Button 15" hidden="1">
                <a:extLst>
                  <a:ext uri="{63B3BB69-23CF-44E3-9099-C40C66FF867C}">
                    <a14:compatExt spid="_x0000_s12303"/>
                  </a:ext>
                  <a:ext uri="{FF2B5EF4-FFF2-40B4-BE49-F238E27FC236}">
                    <a16:creationId xmlns:a16="http://schemas.microsoft.com/office/drawing/2014/main" id="{00000000-0008-0000-0300-00000F300000}"/>
                  </a:ext>
                </a:extLst>
              </xdr:cNvPr>
              <xdr:cNvSpPr/>
            </xdr:nvSpPr>
            <xdr:spPr bwMode="auto">
              <a:xfrm>
                <a:off x="742950" y="38290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304" name="Option Button 16" hidden="1">
                <a:extLst>
                  <a:ext uri="{63B3BB69-23CF-44E3-9099-C40C66FF867C}">
                    <a14:compatExt spid="_x0000_s12304"/>
                  </a:ext>
                  <a:ext uri="{FF2B5EF4-FFF2-40B4-BE49-F238E27FC236}">
                    <a16:creationId xmlns:a16="http://schemas.microsoft.com/office/drawing/2014/main" id="{00000000-0008-0000-0300-000010300000}"/>
                  </a:ext>
                </a:extLst>
              </xdr:cNvPr>
              <xdr:cNvSpPr/>
            </xdr:nvSpPr>
            <xdr:spPr bwMode="auto">
              <a:xfrm>
                <a:off x="285750" y="38290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225136</xdr:colOff>
          <xdr:row>24</xdr:row>
          <xdr:rowOff>162797</xdr:rowOff>
        </xdr:from>
        <xdr:to>
          <xdr:col>5</xdr:col>
          <xdr:colOff>801832</xdr:colOff>
          <xdr:row>26</xdr:row>
          <xdr:rowOff>6</xdr:rowOff>
        </xdr:to>
        <xdr:grpSp>
          <xdr:nvGrpSpPr>
            <xdr:cNvPr id="6" name="グループ化 5">
              <a:extLst>
                <a:ext uri="{FF2B5EF4-FFF2-40B4-BE49-F238E27FC236}">
                  <a16:creationId xmlns:a16="http://schemas.microsoft.com/office/drawing/2014/main" id="{00000000-0008-0000-0300-000006000000}"/>
                </a:ext>
              </a:extLst>
            </xdr:cNvPr>
            <xdr:cNvGrpSpPr/>
          </xdr:nvGrpSpPr>
          <xdr:grpSpPr>
            <a:xfrm>
              <a:off x="225136" y="9040097"/>
              <a:ext cx="7987146" cy="484909"/>
              <a:chOff x="228600" y="9048777"/>
              <a:chExt cx="7981950" cy="476250"/>
            </a:xfrm>
          </xdr:grpSpPr>
          <xdr:sp macro="" textlink="">
            <xdr:nvSpPr>
              <xdr:cNvPr id="12305" name="Group Box 17" hidden="1">
                <a:extLst>
                  <a:ext uri="{63B3BB69-23CF-44E3-9099-C40C66FF867C}">
                    <a14:compatExt spid="_x0000_s12305"/>
                  </a:ext>
                  <a:ext uri="{FF2B5EF4-FFF2-40B4-BE49-F238E27FC236}">
                    <a16:creationId xmlns:a16="http://schemas.microsoft.com/office/drawing/2014/main" id="{00000000-0008-0000-0300-000011300000}"/>
                  </a:ext>
                </a:extLst>
              </xdr:cNvPr>
              <xdr:cNvSpPr/>
            </xdr:nvSpPr>
            <xdr:spPr bwMode="auto">
              <a:xfrm>
                <a:off x="228600" y="9048777"/>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306" name="Option Button 18" hidden="1">
                <a:extLst>
                  <a:ext uri="{63B3BB69-23CF-44E3-9099-C40C66FF867C}">
                    <a14:compatExt spid="_x0000_s12306"/>
                  </a:ext>
                  <a:ext uri="{FF2B5EF4-FFF2-40B4-BE49-F238E27FC236}">
                    <a16:creationId xmlns:a16="http://schemas.microsoft.com/office/drawing/2014/main" id="{00000000-0008-0000-0300-000012300000}"/>
                  </a:ext>
                </a:extLst>
              </xdr:cNvPr>
              <xdr:cNvSpPr/>
            </xdr:nvSpPr>
            <xdr:spPr bwMode="auto">
              <a:xfrm>
                <a:off x="7429500" y="92487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307" name="Option Button 19" hidden="1">
                <a:extLst>
                  <a:ext uri="{63B3BB69-23CF-44E3-9099-C40C66FF867C}">
                    <a14:compatExt spid="_x0000_s12307"/>
                  </a:ext>
                  <a:ext uri="{FF2B5EF4-FFF2-40B4-BE49-F238E27FC236}">
                    <a16:creationId xmlns:a16="http://schemas.microsoft.com/office/drawing/2014/main" id="{00000000-0008-0000-0300-000013300000}"/>
                  </a:ext>
                </a:extLst>
              </xdr:cNvPr>
              <xdr:cNvSpPr/>
            </xdr:nvSpPr>
            <xdr:spPr bwMode="auto">
              <a:xfrm>
                <a:off x="742950" y="92487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308" name="Option Button 20" hidden="1">
                <a:extLst>
                  <a:ext uri="{63B3BB69-23CF-44E3-9099-C40C66FF867C}">
                    <a14:compatExt spid="_x0000_s12308"/>
                  </a:ext>
                  <a:ext uri="{FF2B5EF4-FFF2-40B4-BE49-F238E27FC236}">
                    <a16:creationId xmlns:a16="http://schemas.microsoft.com/office/drawing/2014/main" id="{00000000-0008-0000-0300-000014300000}"/>
                  </a:ext>
                </a:extLst>
              </xdr:cNvPr>
              <xdr:cNvSpPr/>
            </xdr:nvSpPr>
            <xdr:spPr bwMode="auto">
              <a:xfrm>
                <a:off x="285750" y="92487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225136</xdr:colOff>
          <xdr:row>26</xdr:row>
          <xdr:rowOff>6</xdr:rowOff>
        </xdr:from>
        <xdr:to>
          <xdr:col>5</xdr:col>
          <xdr:colOff>801832</xdr:colOff>
          <xdr:row>27</xdr:row>
          <xdr:rowOff>8665</xdr:rowOff>
        </xdr:to>
        <xdr:grpSp>
          <xdr:nvGrpSpPr>
            <xdr:cNvPr id="7" name="グループ化 6">
              <a:extLst>
                <a:ext uri="{FF2B5EF4-FFF2-40B4-BE49-F238E27FC236}">
                  <a16:creationId xmlns:a16="http://schemas.microsoft.com/office/drawing/2014/main" id="{00000000-0008-0000-0300-000007000000}"/>
                </a:ext>
              </a:extLst>
            </xdr:cNvPr>
            <xdr:cNvGrpSpPr/>
          </xdr:nvGrpSpPr>
          <xdr:grpSpPr>
            <a:xfrm>
              <a:off x="225136" y="9525006"/>
              <a:ext cx="7987146" cy="484909"/>
              <a:chOff x="228600" y="9525030"/>
              <a:chExt cx="7981950" cy="476250"/>
            </a:xfrm>
          </xdr:grpSpPr>
          <xdr:sp macro="" textlink="">
            <xdr:nvSpPr>
              <xdr:cNvPr id="12309" name="Group Box 21" hidden="1">
                <a:extLst>
                  <a:ext uri="{63B3BB69-23CF-44E3-9099-C40C66FF867C}">
                    <a14:compatExt spid="_x0000_s12309"/>
                  </a:ext>
                  <a:ext uri="{FF2B5EF4-FFF2-40B4-BE49-F238E27FC236}">
                    <a16:creationId xmlns:a16="http://schemas.microsoft.com/office/drawing/2014/main" id="{00000000-0008-0000-0300-000015300000}"/>
                  </a:ext>
                </a:extLst>
              </xdr:cNvPr>
              <xdr:cNvSpPr/>
            </xdr:nvSpPr>
            <xdr:spPr bwMode="auto">
              <a:xfrm>
                <a:off x="228600" y="9525030"/>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310" name="Option Button 22" hidden="1">
                <a:extLst>
                  <a:ext uri="{63B3BB69-23CF-44E3-9099-C40C66FF867C}">
                    <a14:compatExt spid="_x0000_s12310"/>
                  </a:ext>
                  <a:ext uri="{FF2B5EF4-FFF2-40B4-BE49-F238E27FC236}">
                    <a16:creationId xmlns:a16="http://schemas.microsoft.com/office/drawing/2014/main" id="{00000000-0008-0000-0300-000016300000}"/>
                  </a:ext>
                </a:extLst>
              </xdr:cNvPr>
              <xdr:cNvSpPr/>
            </xdr:nvSpPr>
            <xdr:spPr bwMode="auto">
              <a:xfrm>
                <a:off x="7429500" y="97250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311" name="Option Button 23" hidden="1">
                <a:extLst>
                  <a:ext uri="{63B3BB69-23CF-44E3-9099-C40C66FF867C}">
                    <a14:compatExt spid="_x0000_s12311"/>
                  </a:ext>
                  <a:ext uri="{FF2B5EF4-FFF2-40B4-BE49-F238E27FC236}">
                    <a16:creationId xmlns:a16="http://schemas.microsoft.com/office/drawing/2014/main" id="{00000000-0008-0000-0300-000017300000}"/>
                  </a:ext>
                </a:extLst>
              </xdr:cNvPr>
              <xdr:cNvSpPr/>
            </xdr:nvSpPr>
            <xdr:spPr bwMode="auto">
              <a:xfrm>
                <a:off x="742950" y="97250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312" name="Option Button 24" hidden="1">
                <a:extLst>
                  <a:ext uri="{63B3BB69-23CF-44E3-9099-C40C66FF867C}">
                    <a14:compatExt spid="_x0000_s12312"/>
                  </a:ext>
                  <a:ext uri="{FF2B5EF4-FFF2-40B4-BE49-F238E27FC236}">
                    <a16:creationId xmlns:a16="http://schemas.microsoft.com/office/drawing/2014/main" id="{00000000-0008-0000-0300-000018300000}"/>
                  </a:ext>
                </a:extLst>
              </xdr:cNvPr>
              <xdr:cNvSpPr/>
            </xdr:nvSpPr>
            <xdr:spPr bwMode="auto">
              <a:xfrm>
                <a:off x="285750" y="97250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225136</xdr:colOff>
          <xdr:row>27</xdr:row>
          <xdr:rowOff>8665</xdr:rowOff>
        </xdr:from>
        <xdr:to>
          <xdr:col>5</xdr:col>
          <xdr:colOff>801832</xdr:colOff>
          <xdr:row>28</xdr:row>
          <xdr:rowOff>17324</xdr:rowOff>
        </xdr:to>
        <xdr:grpSp>
          <xdr:nvGrpSpPr>
            <xdr:cNvPr id="8" name="グループ化 7">
              <a:extLst>
                <a:ext uri="{FF2B5EF4-FFF2-40B4-BE49-F238E27FC236}">
                  <a16:creationId xmlns:a16="http://schemas.microsoft.com/office/drawing/2014/main" id="{00000000-0008-0000-0300-000008000000}"/>
                </a:ext>
              </a:extLst>
            </xdr:cNvPr>
            <xdr:cNvGrpSpPr/>
          </xdr:nvGrpSpPr>
          <xdr:grpSpPr>
            <a:xfrm>
              <a:off x="225136" y="10009915"/>
              <a:ext cx="7987146" cy="484909"/>
              <a:chOff x="228600" y="10001280"/>
              <a:chExt cx="7981950" cy="476250"/>
            </a:xfrm>
          </xdr:grpSpPr>
          <xdr:sp macro="" textlink="">
            <xdr:nvSpPr>
              <xdr:cNvPr id="12313" name="Group Box 25" hidden="1">
                <a:extLst>
                  <a:ext uri="{63B3BB69-23CF-44E3-9099-C40C66FF867C}">
                    <a14:compatExt spid="_x0000_s12313"/>
                  </a:ext>
                  <a:ext uri="{FF2B5EF4-FFF2-40B4-BE49-F238E27FC236}">
                    <a16:creationId xmlns:a16="http://schemas.microsoft.com/office/drawing/2014/main" id="{00000000-0008-0000-0300-000019300000}"/>
                  </a:ext>
                </a:extLst>
              </xdr:cNvPr>
              <xdr:cNvSpPr/>
            </xdr:nvSpPr>
            <xdr:spPr bwMode="auto">
              <a:xfrm>
                <a:off x="228600" y="10001280"/>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314" name="Option Button 26" hidden="1">
                <a:extLst>
                  <a:ext uri="{63B3BB69-23CF-44E3-9099-C40C66FF867C}">
                    <a14:compatExt spid="_x0000_s12314"/>
                  </a:ext>
                  <a:ext uri="{FF2B5EF4-FFF2-40B4-BE49-F238E27FC236}">
                    <a16:creationId xmlns:a16="http://schemas.microsoft.com/office/drawing/2014/main" id="{00000000-0008-0000-0300-00001A300000}"/>
                  </a:ext>
                </a:extLst>
              </xdr:cNvPr>
              <xdr:cNvSpPr/>
            </xdr:nvSpPr>
            <xdr:spPr bwMode="auto">
              <a:xfrm>
                <a:off x="7429500" y="102012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315" name="Option Button 27" hidden="1">
                <a:extLst>
                  <a:ext uri="{63B3BB69-23CF-44E3-9099-C40C66FF867C}">
                    <a14:compatExt spid="_x0000_s12315"/>
                  </a:ext>
                  <a:ext uri="{FF2B5EF4-FFF2-40B4-BE49-F238E27FC236}">
                    <a16:creationId xmlns:a16="http://schemas.microsoft.com/office/drawing/2014/main" id="{00000000-0008-0000-0300-00001B300000}"/>
                  </a:ext>
                </a:extLst>
              </xdr:cNvPr>
              <xdr:cNvSpPr/>
            </xdr:nvSpPr>
            <xdr:spPr bwMode="auto">
              <a:xfrm>
                <a:off x="742950" y="102012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316" name="Option Button 28" hidden="1">
                <a:extLst>
                  <a:ext uri="{63B3BB69-23CF-44E3-9099-C40C66FF867C}">
                    <a14:compatExt spid="_x0000_s12316"/>
                  </a:ext>
                  <a:ext uri="{FF2B5EF4-FFF2-40B4-BE49-F238E27FC236}">
                    <a16:creationId xmlns:a16="http://schemas.microsoft.com/office/drawing/2014/main" id="{00000000-0008-0000-0300-00001C300000}"/>
                  </a:ext>
                </a:extLst>
              </xdr:cNvPr>
              <xdr:cNvSpPr/>
            </xdr:nvSpPr>
            <xdr:spPr bwMode="auto">
              <a:xfrm>
                <a:off x="285750" y="102012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225136</xdr:colOff>
          <xdr:row>31</xdr:row>
          <xdr:rowOff>29448</xdr:rowOff>
        </xdr:from>
        <xdr:to>
          <xdr:col>5</xdr:col>
          <xdr:colOff>801832</xdr:colOff>
          <xdr:row>32</xdr:row>
          <xdr:rowOff>38107</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225136" y="11326098"/>
              <a:ext cx="7987146" cy="484909"/>
              <a:chOff x="228600" y="11296686"/>
              <a:chExt cx="7981950" cy="476250"/>
            </a:xfrm>
          </xdr:grpSpPr>
          <xdr:sp macro="" textlink="">
            <xdr:nvSpPr>
              <xdr:cNvPr id="12317" name="Group Box 29" hidden="1">
                <a:extLst>
                  <a:ext uri="{63B3BB69-23CF-44E3-9099-C40C66FF867C}">
                    <a14:compatExt spid="_x0000_s12317"/>
                  </a:ext>
                  <a:ext uri="{FF2B5EF4-FFF2-40B4-BE49-F238E27FC236}">
                    <a16:creationId xmlns:a16="http://schemas.microsoft.com/office/drawing/2014/main" id="{00000000-0008-0000-0300-00001D300000}"/>
                  </a:ext>
                </a:extLst>
              </xdr:cNvPr>
              <xdr:cNvSpPr/>
            </xdr:nvSpPr>
            <xdr:spPr bwMode="auto">
              <a:xfrm>
                <a:off x="228600" y="11296686"/>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318" name="Option Button 30" hidden="1">
                <a:extLst>
                  <a:ext uri="{63B3BB69-23CF-44E3-9099-C40C66FF867C}">
                    <a14:compatExt spid="_x0000_s12318"/>
                  </a:ext>
                  <a:ext uri="{FF2B5EF4-FFF2-40B4-BE49-F238E27FC236}">
                    <a16:creationId xmlns:a16="http://schemas.microsoft.com/office/drawing/2014/main" id="{00000000-0008-0000-0300-00001E300000}"/>
                  </a:ext>
                </a:extLst>
              </xdr:cNvPr>
              <xdr:cNvSpPr/>
            </xdr:nvSpPr>
            <xdr:spPr bwMode="auto">
              <a:xfrm>
                <a:off x="7429500" y="114966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319" name="Option Button 31" hidden="1">
                <a:extLst>
                  <a:ext uri="{63B3BB69-23CF-44E3-9099-C40C66FF867C}">
                    <a14:compatExt spid="_x0000_s12319"/>
                  </a:ext>
                  <a:ext uri="{FF2B5EF4-FFF2-40B4-BE49-F238E27FC236}">
                    <a16:creationId xmlns:a16="http://schemas.microsoft.com/office/drawing/2014/main" id="{00000000-0008-0000-0300-00001F300000}"/>
                  </a:ext>
                </a:extLst>
              </xdr:cNvPr>
              <xdr:cNvSpPr/>
            </xdr:nvSpPr>
            <xdr:spPr bwMode="auto">
              <a:xfrm>
                <a:off x="742950" y="114966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320" name="Option Button 32" hidden="1">
                <a:extLst>
                  <a:ext uri="{63B3BB69-23CF-44E3-9099-C40C66FF867C}">
                    <a14:compatExt spid="_x0000_s12320"/>
                  </a:ext>
                  <a:ext uri="{FF2B5EF4-FFF2-40B4-BE49-F238E27FC236}">
                    <a16:creationId xmlns:a16="http://schemas.microsoft.com/office/drawing/2014/main" id="{00000000-0008-0000-0300-000020300000}"/>
                  </a:ext>
                </a:extLst>
              </xdr:cNvPr>
              <xdr:cNvSpPr/>
            </xdr:nvSpPr>
            <xdr:spPr bwMode="auto">
              <a:xfrm>
                <a:off x="285750" y="114966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225136</xdr:colOff>
          <xdr:row>32</xdr:row>
          <xdr:rowOff>38108</xdr:rowOff>
        </xdr:from>
        <xdr:to>
          <xdr:col>5</xdr:col>
          <xdr:colOff>801832</xdr:colOff>
          <xdr:row>33</xdr:row>
          <xdr:rowOff>46767</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225136" y="11811008"/>
              <a:ext cx="7987146" cy="484909"/>
              <a:chOff x="228600" y="11772936"/>
              <a:chExt cx="7981950" cy="476250"/>
            </a:xfrm>
          </xdr:grpSpPr>
          <xdr:sp macro="" textlink="">
            <xdr:nvSpPr>
              <xdr:cNvPr id="12321" name="Group Box 33" hidden="1">
                <a:extLst>
                  <a:ext uri="{63B3BB69-23CF-44E3-9099-C40C66FF867C}">
                    <a14:compatExt spid="_x0000_s12321"/>
                  </a:ext>
                  <a:ext uri="{FF2B5EF4-FFF2-40B4-BE49-F238E27FC236}">
                    <a16:creationId xmlns:a16="http://schemas.microsoft.com/office/drawing/2014/main" id="{00000000-0008-0000-0300-000021300000}"/>
                  </a:ext>
                </a:extLst>
              </xdr:cNvPr>
              <xdr:cNvSpPr/>
            </xdr:nvSpPr>
            <xdr:spPr bwMode="auto">
              <a:xfrm>
                <a:off x="228600" y="11772936"/>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322" name="Option Button 34" hidden="1">
                <a:extLst>
                  <a:ext uri="{63B3BB69-23CF-44E3-9099-C40C66FF867C}">
                    <a14:compatExt spid="_x0000_s12322"/>
                  </a:ext>
                  <a:ext uri="{FF2B5EF4-FFF2-40B4-BE49-F238E27FC236}">
                    <a16:creationId xmlns:a16="http://schemas.microsoft.com/office/drawing/2014/main" id="{00000000-0008-0000-0300-000022300000}"/>
                  </a:ext>
                </a:extLst>
              </xdr:cNvPr>
              <xdr:cNvSpPr/>
            </xdr:nvSpPr>
            <xdr:spPr bwMode="auto">
              <a:xfrm>
                <a:off x="7429500" y="119729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323" name="Option Button 35" hidden="1">
                <a:extLst>
                  <a:ext uri="{63B3BB69-23CF-44E3-9099-C40C66FF867C}">
                    <a14:compatExt spid="_x0000_s12323"/>
                  </a:ext>
                  <a:ext uri="{FF2B5EF4-FFF2-40B4-BE49-F238E27FC236}">
                    <a16:creationId xmlns:a16="http://schemas.microsoft.com/office/drawing/2014/main" id="{00000000-0008-0000-0300-000023300000}"/>
                  </a:ext>
                </a:extLst>
              </xdr:cNvPr>
              <xdr:cNvSpPr/>
            </xdr:nvSpPr>
            <xdr:spPr bwMode="auto">
              <a:xfrm>
                <a:off x="742950" y="119729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324" name="Option Button 36" hidden="1">
                <a:extLst>
                  <a:ext uri="{63B3BB69-23CF-44E3-9099-C40C66FF867C}">
                    <a14:compatExt spid="_x0000_s12324"/>
                  </a:ext>
                  <a:ext uri="{FF2B5EF4-FFF2-40B4-BE49-F238E27FC236}">
                    <a16:creationId xmlns:a16="http://schemas.microsoft.com/office/drawing/2014/main" id="{00000000-0008-0000-0300-000024300000}"/>
                  </a:ext>
                </a:extLst>
              </xdr:cNvPr>
              <xdr:cNvSpPr/>
            </xdr:nvSpPr>
            <xdr:spPr bwMode="auto">
              <a:xfrm>
                <a:off x="285750" y="119729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225136</xdr:colOff>
          <xdr:row>33</xdr:row>
          <xdr:rowOff>46767</xdr:rowOff>
        </xdr:from>
        <xdr:to>
          <xdr:col>5</xdr:col>
          <xdr:colOff>801832</xdr:colOff>
          <xdr:row>34</xdr:row>
          <xdr:rowOff>55426</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225136" y="12295917"/>
              <a:ext cx="7987146" cy="484909"/>
              <a:chOff x="228600" y="12249187"/>
              <a:chExt cx="7981950" cy="476250"/>
            </a:xfrm>
          </xdr:grpSpPr>
          <xdr:sp macro="" textlink="">
            <xdr:nvSpPr>
              <xdr:cNvPr id="12325" name="Group Box 37" hidden="1">
                <a:extLst>
                  <a:ext uri="{63B3BB69-23CF-44E3-9099-C40C66FF867C}">
                    <a14:compatExt spid="_x0000_s12325"/>
                  </a:ext>
                  <a:ext uri="{FF2B5EF4-FFF2-40B4-BE49-F238E27FC236}">
                    <a16:creationId xmlns:a16="http://schemas.microsoft.com/office/drawing/2014/main" id="{00000000-0008-0000-0300-000025300000}"/>
                  </a:ext>
                </a:extLst>
              </xdr:cNvPr>
              <xdr:cNvSpPr/>
            </xdr:nvSpPr>
            <xdr:spPr bwMode="auto">
              <a:xfrm>
                <a:off x="228600" y="12249187"/>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326" name="Option Button 38" hidden="1">
                <a:extLst>
                  <a:ext uri="{63B3BB69-23CF-44E3-9099-C40C66FF867C}">
                    <a14:compatExt spid="_x0000_s12326"/>
                  </a:ext>
                  <a:ext uri="{FF2B5EF4-FFF2-40B4-BE49-F238E27FC236}">
                    <a16:creationId xmlns:a16="http://schemas.microsoft.com/office/drawing/2014/main" id="{00000000-0008-0000-0300-000026300000}"/>
                  </a:ext>
                </a:extLst>
              </xdr:cNvPr>
              <xdr:cNvSpPr/>
            </xdr:nvSpPr>
            <xdr:spPr bwMode="auto">
              <a:xfrm>
                <a:off x="7429500" y="124491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327" name="Option Button 39" hidden="1">
                <a:extLst>
                  <a:ext uri="{63B3BB69-23CF-44E3-9099-C40C66FF867C}">
                    <a14:compatExt spid="_x0000_s12327"/>
                  </a:ext>
                  <a:ext uri="{FF2B5EF4-FFF2-40B4-BE49-F238E27FC236}">
                    <a16:creationId xmlns:a16="http://schemas.microsoft.com/office/drawing/2014/main" id="{00000000-0008-0000-0300-000027300000}"/>
                  </a:ext>
                </a:extLst>
              </xdr:cNvPr>
              <xdr:cNvSpPr/>
            </xdr:nvSpPr>
            <xdr:spPr bwMode="auto">
              <a:xfrm>
                <a:off x="742950" y="124491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328" name="Option Button 40" hidden="1">
                <a:extLst>
                  <a:ext uri="{63B3BB69-23CF-44E3-9099-C40C66FF867C}">
                    <a14:compatExt spid="_x0000_s12328"/>
                  </a:ext>
                  <a:ext uri="{FF2B5EF4-FFF2-40B4-BE49-F238E27FC236}">
                    <a16:creationId xmlns:a16="http://schemas.microsoft.com/office/drawing/2014/main" id="{00000000-0008-0000-0300-000028300000}"/>
                  </a:ext>
                </a:extLst>
              </xdr:cNvPr>
              <xdr:cNvSpPr/>
            </xdr:nvSpPr>
            <xdr:spPr bwMode="auto">
              <a:xfrm>
                <a:off x="285750" y="124491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225136</xdr:colOff>
          <xdr:row>34</xdr:row>
          <xdr:rowOff>55426</xdr:rowOff>
        </xdr:from>
        <xdr:to>
          <xdr:col>5</xdr:col>
          <xdr:colOff>801832</xdr:colOff>
          <xdr:row>35</xdr:row>
          <xdr:rowOff>64085</xdr:rowOff>
        </xdr:to>
        <xdr:grpSp>
          <xdr:nvGrpSpPr>
            <xdr:cNvPr id="12" name="グループ化 11">
              <a:extLst>
                <a:ext uri="{FF2B5EF4-FFF2-40B4-BE49-F238E27FC236}">
                  <a16:creationId xmlns:a16="http://schemas.microsoft.com/office/drawing/2014/main" id="{00000000-0008-0000-0300-00000C000000}"/>
                </a:ext>
              </a:extLst>
            </xdr:cNvPr>
            <xdr:cNvGrpSpPr/>
          </xdr:nvGrpSpPr>
          <xdr:grpSpPr>
            <a:xfrm>
              <a:off x="225136" y="12780826"/>
              <a:ext cx="7987146" cy="484909"/>
              <a:chOff x="228600" y="12725439"/>
              <a:chExt cx="7981950" cy="476250"/>
            </a:xfrm>
          </xdr:grpSpPr>
          <xdr:sp macro="" textlink="">
            <xdr:nvSpPr>
              <xdr:cNvPr id="12329" name="Group Box 41" hidden="1">
                <a:extLst>
                  <a:ext uri="{63B3BB69-23CF-44E3-9099-C40C66FF867C}">
                    <a14:compatExt spid="_x0000_s12329"/>
                  </a:ext>
                  <a:ext uri="{FF2B5EF4-FFF2-40B4-BE49-F238E27FC236}">
                    <a16:creationId xmlns:a16="http://schemas.microsoft.com/office/drawing/2014/main" id="{00000000-0008-0000-0300-000029300000}"/>
                  </a:ext>
                </a:extLst>
              </xdr:cNvPr>
              <xdr:cNvSpPr/>
            </xdr:nvSpPr>
            <xdr:spPr bwMode="auto">
              <a:xfrm>
                <a:off x="228600" y="12725439"/>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330" name="Option Button 42" hidden="1">
                <a:extLst>
                  <a:ext uri="{63B3BB69-23CF-44E3-9099-C40C66FF867C}">
                    <a14:compatExt spid="_x0000_s12330"/>
                  </a:ext>
                  <a:ext uri="{FF2B5EF4-FFF2-40B4-BE49-F238E27FC236}">
                    <a16:creationId xmlns:a16="http://schemas.microsoft.com/office/drawing/2014/main" id="{00000000-0008-0000-0300-00002A300000}"/>
                  </a:ext>
                </a:extLst>
              </xdr:cNvPr>
              <xdr:cNvSpPr/>
            </xdr:nvSpPr>
            <xdr:spPr bwMode="auto">
              <a:xfrm>
                <a:off x="7429500" y="129254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331" name="Option Button 43" hidden="1">
                <a:extLst>
                  <a:ext uri="{63B3BB69-23CF-44E3-9099-C40C66FF867C}">
                    <a14:compatExt spid="_x0000_s12331"/>
                  </a:ext>
                  <a:ext uri="{FF2B5EF4-FFF2-40B4-BE49-F238E27FC236}">
                    <a16:creationId xmlns:a16="http://schemas.microsoft.com/office/drawing/2014/main" id="{00000000-0008-0000-0300-00002B300000}"/>
                  </a:ext>
                </a:extLst>
              </xdr:cNvPr>
              <xdr:cNvSpPr/>
            </xdr:nvSpPr>
            <xdr:spPr bwMode="auto">
              <a:xfrm>
                <a:off x="742950" y="129254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332" name="Option Button 44" hidden="1">
                <a:extLst>
                  <a:ext uri="{63B3BB69-23CF-44E3-9099-C40C66FF867C}">
                    <a14:compatExt spid="_x0000_s12332"/>
                  </a:ext>
                  <a:ext uri="{FF2B5EF4-FFF2-40B4-BE49-F238E27FC236}">
                    <a16:creationId xmlns:a16="http://schemas.microsoft.com/office/drawing/2014/main" id="{00000000-0008-0000-0300-00002C300000}"/>
                  </a:ext>
                </a:extLst>
              </xdr:cNvPr>
              <xdr:cNvSpPr/>
            </xdr:nvSpPr>
            <xdr:spPr bwMode="auto">
              <a:xfrm>
                <a:off x="285750" y="129254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225136</xdr:colOff>
          <xdr:row>47</xdr:row>
          <xdr:rowOff>38978</xdr:rowOff>
        </xdr:from>
        <xdr:to>
          <xdr:col>5</xdr:col>
          <xdr:colOff>801832</xdr:colOff>
          <xdr:row>48</xdr:row>
          <xdr:rowOff>47637</xdr:rowOff>
        </xdr:to>
        <xdr:grpSp>
          <xdr:nvGrpSpPr>
            <xdr:cNvPr id="13" name="グループ化 12">
              <a:extLst>
                <a:ext uri="{FF2B5EF4-FFF2-40B4-BE49-F238E27FC236}">
                  <a16:creationId xmlns:a16="http://schemas.microsoft.com/office/drawing/2014/main" id="{00000000-0008-0000-0300-00000D000000}"/>
                </a:ext>
              </a:extLst>
            </xdr:cNvPr>
            <xdr:cNvGrpSpPr/>
          </xdr:nvGrpSpPr>
          <xdr:grpSpPr>
            <a:xfrm>
              <a:off x="225136" y="18184103"/>
              <a:ext cx="7987146" cy="484909"/>
              <a:chOff x="228600" y="18145181"/>
              <a:chExt cx="7981950" cy="476250"/>
            </a:xfrm>
          </xdr:grpSpPr>
          <xdr:sp macro="" textlink="">
            <xdr:nvSpPr>
              <xdr:cNvPr id="12333" name="Group Box 45" hidden="1">
                <a:extLst>
                  <a:ext uri="{63B3BB69-23CF-44E3-9099-C40C66FF867C}">
                    <a14:compatExt spid="_x0000_s12333"/>
                  </a:ext>
                  <a:ext uri="{FF2B5EF4-FFF2-40B4-BE49-F238E27FC236}">
                    <a16:creationId xmlns:a16="http://schemas.microsoft.com/office/drawing/2014/main" id="{00000000-0008-0000-0300-00002D300000}"/>
                  </a:ext>
                </a:extLst>
              </xdr:cNvPr>
              <xdr:cNvSpPr/>
            </xdr:nvSpPr>
            <xdr:spPr bwMode="auto">
              <a:xfrm>
                <a:off x="228600" y="18145181"/>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334" name="Option Button 46" hidden="1">
                <a:extLst>
                  <a:ext uri="{63B3BB69-23CF-44E3-9099-C40C66FF867C}">
                    <a14:compatExt spid="_x0000_s12334"/>
                  </a:ext>
                  <a:ext uri="{FF2B5EF4-FFF2-40B4-BE49-F238E27FC236}">
                    <a16:creationId xmlns:a16="http://schemas.microsoft.com/office/drawing/2014/main" id="{00000000-0008-0000-0300-00002E300000}"/>
                  </a:ext>
                </a:extLst>
              </xdr:cNvPr>
              <xdr:cNvSpPr/>
            </xdr:nvSpPr>
            <xdr:spPr bwMode="auto">
              <a:xfrm>
                <a:off x="7429500" y="183451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335" name="Option Button 47" hidden="1">
                <a:extLst>
                  <a:ext uri="{63B3BB69-23CF-44E3-9099-C40C66FF867C}">
                    <a14:compatExt spid="_x0000_s12335"/>
                  </a:ext>
                  <a:ext uri="{FF2B5EF4-FFF2-40B4-BE49-F238E27FC236}">
                    <a16:creationId xmlns:a16="http://schemas.microsoft.com/office/drawing/2014/main" id="{00000000-0008-0000-0300-00002F300000}"/>
                  </a:ext>
                </a:extLst>
              </xdr:cNvPr>
              <xdr:cNvSpPr/>
            </xdr:nvSpPr>
            <xdr:spPr bwMode="auto">
              <a:xfrm>
                <a:off x="742950" y="183451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336" name="Option Button 48" hidden="1">
                <a:extLst>
                  <a:ext uri="{63B3BB69-23CF-44E3-9099-C40C66FF867C}">
                    <a14:compatExt spid="_x0000_s12336"/>
                  </a:ext>
                  <a:ext uri="{FF2B5EF4-FFF2-40B4-BE49-F238E27FC236}">
                    <a16:creationId xmlns:a16="http://schemas.microsoft.com/office/drawing/2014/main" id="{00000000-0008-0000-0300-000030300000}"/>
                  </a:ext>
                </a:extLst>
              </xdr:cNvPr>
              <xdr:cNvSpPr/>
            </xdr:nvSpPr>
            <xdr:spPr bwMode="auto">
              <a:xfrm>
                <a:off x="285750" y="183451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225136</xdr:colOff>
          <xdr:row>48</xdr:row>
          <xdr:rowOff>47637</xdr:rowOff>
        </xdr:from>
        <xdr:to>
          <xdr:col>5</xdr:col>
          <xdr:colOff>801832</xdr:colOff>
          <xdr:row>49</xdr:row>
          <xdr:rowOff>56296</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225136" y="18669012"/>
              <a:ext cx="7987146" cy="484909"/>
              <a:chOff x="228600" y="18621431"/>
              <a:chExt cx="7981950" cy="476250"/>
            </a:xfrm>
          </xdr:grpSpPr>
          <xdr:sp macro="" textlink="">
            <xdr:nvSpPr>
              <xdr:cNvPr id="12337" name="Group Box 49" hidden="1">
                <a:extLst>
                  <a:ext uri="{63B3BB69-23CF-44E3-9099-C40C66FF867C}">
                    <a14:compatExt spid="_x0000_s12337"/>
                  </a:ext>
                  <a:ext uri="{FF2B5EF4-FFF2-40B4-BE49-F238E27FC236}">
                    <a16:creationId xmlns:a16="http://schemas.microsoft.com/office/drawing/2014/main" id="{00000000-0008-0000-0300-000031300000}"/>
                  </a:ext>
                </a:extLst>
              </xdr:cNvPr>
              <xdr:cNvSpPr/>
            </xdr:nvSpPr>
            <xdr:spPr bwMode="auto">
              <a:xfrm>
                <a:off x="228600" y="18621431"/>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338" name="Option Button 50" hidden="1">
                <a:extLst>
                  <a:ext uri="{63B3BB69-23CF-44E3-9099-C40C66FF867C}">
                    <a14:compatExt spid="_x0000_s12338"/>
                  </a:ext>
                  <a:ext uri="{FF2B5EF4-FFF2-40B4-BE49-F238E27FC236}">
                    <a16:creationId xmlns:a16="http://schemas.microsoft.com/office/drawing/2014/main" id="{00000000-0008-0000-0300-000032300000}"/>
                  </a:ext>
                </a:extLst>
              </xdr:cNvPr>
              <xdr:cNvSpPr/>
            </xdr:nvSpPr>
            <xdr:spPr bwMode="auto">
              <a:xfrm>
                <a:off x="7429500" y="188214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339" name="Option Button 51" hidden="1">
                <a:extLst>
                  <a:ext uri="{63B3BB69-23CF-44E3-9099-C40C66FF867C}">
                    <a14:compatExt spid="_x0000_s12339"/>
                  </a:ext>
                  <a:ext uri="{FF2B5EF4-FFF2-40B4-BE49-F238E27FC236}">
                    <a16:creationId xmlns:a16="http://schemas.microsoft.com/office/drawing/2014/main" id="{00000000-0008-0000-0300-000033300000}"/>
                  </a:ext>
                </a:extLst>
              </xdr:cNvPr>
              <xdr:cNvSpPr/>
            </xdr:nvSpPr>
            <xdr:spPr bwMode="auto">
              <a:xfrm>
                <a:off x="742950" y="188214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340" name="Option Button 52" hidden="1">
                <a:extLst>
                  <a:ext uri="{63B3BB69-23CF-44E3-9099-C40C66FF867C}">
                    <a14:compatExt spid="_x0000_s12340"/>
                  </a:ext>
                  <a:ext uri="{FF2B5EF4-FFF2-40B4-BE49-F238E27FC236}">
                    <a16:creationId xmlns:a16="http://schemas.microsoft.com/office/drawing/2014/main" id="{00000000-0008-0000-0300-000034300000}"/>
                  </a:ext>
                </a:extLst>
              </xdr:cNvPr>
              <xdr:cNvSpPr/>
            </xdr:nvSpPr>
            <xdr:spPr bwMode="auto">
              <a:xfrm>
                <a:off x="285750" y="188214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225136</xdr:colOff>
          <xdr:row>49</xdr:row>
          <xdr:rowOff>56297</xdr:rowOff>
        </xdr:from>
        <xdr:to>
          <xdr:col>5</xdr:col>
          <xdr:colOff>801832</xdr:colOff>
          <xdr:row>50</xdr:row>
          <xdr:rowOff>64956</xdr:rowOff>
        </xdr:to>
        <xdr:grpSp>
          <xdr:nvGrpSpPr>
            <xdr:cNvPr id="15" name="グループ化 14">
              <a:extLst>
                <a:ext uri="{FF2B5EF4-FFF2-40B4-BE49-F238E27FC236}">
                  <a16:creationId xmlns:a16="http://schemas.microsoft.com/office/drawing/2014/main" id="{00000000-0008-0000-0300-00000F000000}"/>
                </a:ext>
              </a:extLst>
            </xdr:cNvPr>
            <xdr:cNvGrpSpPr/>
          </xdr:nvGrpSpPr>
          <xdr:grpSpPr>
            <a:xfrm>
              <a:off x="225136" y="19153922"/>
              <a:ext cx="7987146" cy="484909"/>
              <a:chOff x="228600" y="19097683"/>
              <a:chExt cx="7981950" cy="476250"/>
            </a:xfrm>
          </xdr:grpSpPr>
          <xdr:sp macro="" textlink="">
            <xdr:nvSpPr>
              <xdr:cNvPr id="12341" name="Group Box 53" hidden="1">
                <a:extLst>
                  <a:ext uri="{63B3BB69-23CF-44E3-9099-C40C66FF867C}">
                    <a14:compatExt spid="_x0000_s12341"/>
                  </a:ext>
                  <a:ext uri="{FF2B5EF4-FFF2-40B4-BE49-F238E27FC236}">
                    <a16:creationId xmlns:a16="http://schemas.microsoft.com/office/drawing/2014/main" id="{00000000-0008-0000-0300-000035300000}"/>
                  </a:ext>
                </a:extLst>
              </xdr:cNvPr>
              <xdr:cNvSpPr/>
            </xdr:nvSpPr>
            <xdr:spPr bwMode="auto">
              <a:xfrm>
                <a:off x="228600" y="19097683"/>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342" name="Option Button 54" hidden="1">
                <a:extLst>
                  <a:ext uri="{63B3BB69-23CF-44E3-9099-C40C66FF867C}">
                    <a14:compatExt spid="_x0000_s12342"/>
                  </a:ext>
                  <a:ext uri="{FF2B5EF4-FFF2-40B4-BE49-F238E27FC236}">
                    <a16:creationId xmlns:a16="http://schemas.microsoft.com/office/drawing/2014/main" id="{00000000-0008-0000-0300-000036300000}"/>
                  </a:ext>
                </a:extLst>
              </xdr:cNvPr>
              <xdr:cNvSpPr/>
            </xdr:nvSpPr>
            <xdr:spPr bwMode="auto">
              <a:xfrm>
                <a:off x="7429500" y="192976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343" name="Option Button 55" hidden="1">
                <a:extLst>
                  <a:ext uri="{63B3BB69-23CF-44E3-9099-C40C66FF867C}">
                    <a14:compatExt spid="_x0000_s12343"/>
                  </a:ext>
                  <a:ext uri="{FF2B5EF4-FFF2-40B4-BE49-F238E27FC236}">
                    <a16:creationId xmlns:a16="http://schemas.microsoft.com/office/drawing/2014/main" id="{00000000-0008-0000-0300-000037300000}"/>
                  </a:ext>
                </a:extLst>
              </xdr:cNvPr>
              <xdr:cNvSpPr/>
            </xdr:nvSpPr>
            <xdr:spPr bwMode="auto">
              <a:xfrm>
                <a:off x="742950" y="192976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344" name="Option Button 56" hidden="1">
                <a:extLst>
                  <a:ext uri="{63B3BB69-23CF-44E3-9099-C40C66FF867C}">
                    <a14:compatExt spid="_x0000_s12344"/>
                  </a:ext>
                  <a:ext uri="{FF2B5EF4-FFF2-40B4-BE49-F238E27FC236}">
                    <a16:creationId xmlns:a16="http://schemas.microsoft.com/office/drawing/2014/main" id="{00000000-0008-0000-0300-000038300000}"/>
                  </a:ext>
                </a:extLst>
              </xdr:cNvPr>
              <xdr:cNvSpPr/>
            </xdr:nvSpPr>
            <xdr:spPr bwMode="auto">
              <a:xfrm>
                <a:off x="285750" y="192976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225136</xdr:colOff>
          <xdr:row>53</xdr:row>
          <xdr:rowOff>77080</xdr:rowOff>
        </xdr:from>
        <xdr:to>
          <xdr:col>5</xdr:col>
          <xdr:colOff>801832</xdr:colOff>
          <xdr:row>54</xdr:row>
          <xdr:rowOff>85739</xdr:rowOff>
        </xdr:to>
        <xdr:grpSp>
          <xdr:nvGrpSpPr>
            <xdr:cNvPr id="16" name="グループ化 15">
              <a:extLst>
                <a:ext uri="{FF2B5EF4-FFF2-40B4-BE49-F238E27FC236}">
                  <a16:creationId xmlns:a16="http://schemas.microsoft.com/office/drawing/2014/main" id="{00000000-0008-0000-0300-000010000000}"/>
                </a:ext>
              </a:extLst>
            </xdr:cNvPr>
            <xdr:cNvGrpSpPr/>
          </xdr:nvGrpSpPr>
          <xdr:grpSpPr>
            <a:xfrm>
              <a:off x="225136" y="20470105"/>
              <a:ext cx="7987146" cy="484909"/>
              <a:chOff x="228600" y="20393087"/>
              <a:chExt cx="7981950" cy="476250"/>
            </a:xfrm>
          </xdr:grpSpPr>
          <xdr:sp macro="" textlink="">
            <xdr:nvSpPr>
              <xdr:cNvPr id="12345" name="Group Box 57" hidden="1">
                <a:extLst>
                  <a:ext uri="{63B3BB69-23CF-44E3-9099-C40C66FF867C}">
                    <a14:compatExt spid="_x0000_s12345"/>
                  </a:ext>
                  <a:ext uri="{FF2B5EF4-FFF2-40B4-BE49-F238E27FC236}">
                    <a16:creationId xmlns:a16="http://schemas.microsoft.com/office/drawing/2014/main" id="{00000000-0008-0000-0300-000039300000}"/>
                  </a:ext>
                </a:extLst>
              </xdr:cNvPr>
              <xdr:cNvSpPr/>
            </xdr:nvSpPr>
            <xdr:spPr bwMode="auto">
              <a:xfrm>
                <a:off x="228600" y="20393087"/>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346" name="Option Button 58" hidden="1">
                <a:extLst>
                  <a:ext uri="{63B3BB69-23CF-44E3-9099-C40C66FF867C}">
                    <a14:compatExt spid="_x0000_s12346"/>
                  </a:ext>
                  <a:ext uri="{FF2B5EF4-FFF2-40B4-BE49-F238E27FC236}">
                    <a16:creationId xmlns:a16="http://schemas.microsoft.com/office/drawing/2014/main" id="{00000000-0008-0000-0300-00003A300000}"/>
                  </a:ext>
                </a:extLst>
              </xdr:cNvPr>
              <xdr:cNvSpPr/>
            </xdr:nvSpPr>
            <xdr:spPr bwMode="auto">
              <a:xfrm>
                <a:off x="7429500" y="205930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347" name="Option Button 59" hidden="1">
                <a:extLst>
                  <a:ext uri="{63B3BB69-23CF-44E3-9099-C40C66FF867C}">
                    <a14:compatExt spid="_x0000_s12347"/>
                  </a:ext>
                  <a:ext uri="{FF2B5EF4-FFF2-40B4-BE49-F238E27FC236}">
                    <a16:creationId xmlns:a16="http://schemas.microsoft.com/office/drawing/2014/main" id="{00000000-0008-0000-0300-00003B300000}"/>
                  </a:ext>
                </a:extLst>
              </xdr:cNvPr>
              <xdr:cNvSpPr/>
            </xdr:nvSpPr>
            <xdr:spPr bwMode="auto">
              <a:xfrm>
                <a:off x="742950" y="205930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348" name="Option Button 60" hidden="1">
                <a:extLst>
                  <a:ext uri="{63B3BB69-23CF-44E3-9099-C40C66FF867C}">
                    <a14:compatExt spid="_x0000_s12348"/>
                  </a:ext>
                  <a:ext uri="{FF2B5EF4-FFF2-40B4-BE49-F238E27FC236}">
                    <a16:creationId xmlns:a16="http://schemas.microsoft.com/office/drawing/2014/main" id="{00000000-0008-0000-0300-00003C300000}"/>
                  </a:ext>
                </a:extLst>
              </xdr:cNvPr>
              <xdr:cNvSpPr/>
            </xdr:nvSpPr>
            <xdr:spPr bwMode="auto">
              <a:xfrm>
                <a:off x="285750" y="205930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225136</xdr:colOff>
          <xdr:row>54</xdr:row>
          <xdr:rowOff>85739</xdr:rowOff>
        </xdr:from>
        <xdr:to>
          <xdr:col>5</xdr:col>
          <xdr:colOff>801832</xdr:colOff>
          <xdr:row>55</xdr:row>
          <xdr:rowOff>94398</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225136" y="20955014"/>
              <a:ext cx="7987146" cy="484909"/>
              <a:chOff x="228600" y="20869338"/>
              <a:chExt cx="7981950" cy="476250"/>
            </a:xfrm>
          </xdr:grpSpPr>
          <xdr:sp macro="" textlink="">
            <xdr:nvSpPr>
              <xdr:cNvPr id="12349" name="Group Box 61" hidden="1">
                <a:extLst>
                  <a:ext uri="{63B3BB69-23CF-44E3-9099-C40C66FF867C}">
                    <a14:compatExt spid="_x0000_s12349"/>
                  </a:ext>
                  <a:ext uri="{FF2B5EF4-FFF2-40B4-BE49-F238E27FC236}">
                    <a16:creationId xmlns:a16="http://schemas.microsoft.com/office/drawing/2014/main" id="{00000000-0008-0000-0300-00003D300000}"/>
                  </a:ext>
                </a:extLst>
              </xdr:cNvPr>
              <xdr:cNvSpPr/>
            </xdr:nvSpPr>
            <xdr:spPr bwMode="auto">
              <a:xfrm>
                <a:off x="228600" y="20869338"/>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350" name="Option Button 62" hidden="1">
                <a:extLst>
                  <a:ext uri="{63B3BB69-23CF-44E3-9099-C40C66FF867C}">
                    <a14:compatExt spid="_x0000_s12350"/>
                  </a:ext>
                  <a:ext uri="{FF2B5EF4-FFF2-40B4-BE49-F238E27FC236}">
                    <a16:creationId xmlns:a16="http://schemas.microsoft.com/office/drawing/2014/main" id="{00000000-0008-0000-0300-00003E300000}"/>
                  </a:ext>
                </a:extLst>
              </xdr:cNvPr>
              <xdr:cNvSpPr/>
            </xdr:nvSpPr>
            <xdr:spPr bwMode="auto">
              <a:xfrm>
                <a:off x="7429500" y="210693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351" name="Option Button 63" hidden="1">
                <a:extLst>
                  <a:ext uri="{63B3BB69-23CF-44E3-9099-C40C66FF867C}">
                    <a14:compatExt spid="_x0000_s12351"/>
                  </a:ext>
                  <a:ext uri="{FF2B5EF4-FFF2-40B4-BE49-F238E27FC236}">
                    <a16:creationId xmlns:a16="http://schemas.microsoft.com/office/drawing/2014/main" id="{00000000-0008-0000-0300-00003F300000}"/>
                  </a:ext>
                </a:extLst>
              </xdr:cNvPr>
              <xdr:cNvSpPr/>
            </xdr:nvSpPr>
            <xdr:spPr bwMode="auto">
              <a:xfrm>
                <a:off x="742950" y="210693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352" name="Option Button 64" hidden="1">
                <a:extLst>
                  <a:ext uri="{63B3BB69-23CF-44E3-9099-C40C66FF867C}">
                    <a14:compatExt spid="_x0000_s12352"/>
                  </a:ext>
                  <a:ext uri="{FF2B5EF4-FFF2-40B4-BE49-F238E27FC236}">
                    <a16:creationId xmlns:a16="http://schemas.microsoft.com/office/drawing/2014/main" id="{00000000-0008-0000-0300-000040300000}"/>
                  </a:ext>
                </a:extLst>
              </xdr:cNvPr>
              <xdr:cNvSpPr/>
            </xdr:nvSpPr>
            <xdr:spPr bwMode="auto">
              <a:xfrm>
                <a:off x="285750" y="210693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225136</xdr:colOff>
          <xdr:row>55</xdr:row>
          <xdr:rowOff>94397</xdr:rowOff>
        </xdr:from>
        <xdr:to>
          <xdr:col>5</xdr:col>
          <xdr:colOff>801832</xdr:colOff>
          <xdr:row>56</xdr:row>
          <xdr:rowOff>103056</xdr:rowOff>
        </xdr:to>
        <xdr:grpSp>
          <xdr:nvGrpSpPr>
            <xdr:cNvPr id="18" name="グループ化 17">
              <a:extLst>
                <a:ext uri="{FF2B5EF4-FFF2-40B4-BE49-F238E27FC236}">
                  <a16:creationId xmlns:a16="http://schemas.microsoft.com/office/drawing/2014/main" id="{00000000-0008-0000-0300-000012000000}"/>
                </a:ext>
              </a:extLst>
            </xdr:cNvPr>
            <xdr:cNvGrpSpPr/>
          </xdr:nvGrpSpPr>
          <xdr:grpSpPr>
            <a:xfrm>
              <a:off x="225136" y="21439922"/>
              <a:ext cx="7987146" cy="484909"/>
              <a:chOff x="228600" y="21345588"/>
              <a:chExt cx="7981950" cy="476250"/>
            </a:xfrm>
          </xdr:grpSpPr>
          <xdr:sp macro="" textlink="">
            <xdr:nvSpPr>
              <xdr:cNvPr id="12353" name="Group Box 65" hidden="1">
                <a:extLst>
                  <a:ext uri="{63B3BB69-23CF-44E3-9099-C40C66FF867C}">
                    <a14:compatExt spid="_x0000_s12353"/>
                  </a:ext>
                  <a:ext uri="{FF2B5EF4-FFF2-40B4-BE49-F238E27FC236}">
                    <a16:creationId xmlns:a16="http://schemas.microsoft.com/office/drawing/2014/main" id="{00000000-0008-0000-0300-000041300000}"/>
                  </a:ext>
                </a:extLst>
              </xdr:cNvPr>
              <xdr:cNvSpPr/>
            </xdr:nvSpPr>
            <xdr:spPr bwMode="auto">
              <a:xfrm>
                <a:off x="228600" y="21345588"/>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354" name="Option Button 66" hidden="1">
                <a:extLst>
                  <a:ext uri="{63B3BB69-23CF-44E3-9099-C40C66FF867C}">
                    <a14:compatExt spid="_x0000_s12354"/>
                  </a:ext>
                  <a:ext uri="{FF2B5EF4-FFF2-40B4-BE49-F238E27FC236}">
                    <a16:creationId xmlns:a16="http://schemas.microsoft.com/office/drawing/2014/main" id="{00000000-0008-0000-0300-000042300000}"/>
                  </a:ext>
                </a:extLst>
              </xdr:cNvPr>
              <xdr:cNvSpPr/>
            </xdr:nvSpPr>
            <xdr:spPr bwMode="auto">
              <a:xfrm>
                <a:off x="7429500" y="215455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355" name="Option Button 67" hidden="1">
                <a:extLst>
                  <a:ext uri="{63B3BB69-23CF-44E3-9099-C40C66FF867C}">
                    <a14:compatExt spid="_x0000_s12355"/>
                  </a:ext>
                  <a:ext uri="{FF2B5EF4-FFF2-40B4-BE49-F238E27FC236}">
                    <a16:creationId xmlns:a16="http://schemas.microsoft.com/office/drawing/2014/main" id="{00000000-0008-0000-0300-000043300000}"/>
                  </a:ext>
                </a:extLst>
              </xdr:cNvPr>
              <xdr:cNvSpPr/>
            </xdr:nvSpPr>
            <xdr:spPr bwMode="auto">
              <a:xfrm>
                <a:off x="742950" y="215455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356" name="Option Button 68" hidden="1">
                <a:extLst>
                  <a:ext uri="{63B3BB69-23CF-44E3-9099-C40C66FF867C}">
                    <a14:compatExt spid="_x0000_s12356"/>
                  </a:ext>
                  <a:ext uri="{FF2B5EF4-FFF2-40B4-BE49-F238E27FC236}">
                    <a16:creationId xmlns:a16="http://schemas.microsoft.com/office/drawing/2014/main" id="{00000000-0008-0000-0300-000044300000}"/>
                  </a:ext>
                </a:extLst>
              </xdr:cNvPr>
              <xdr:cNvSpPr/>
            </xdr:nvSpPr>
            <xdr:spPr bwMode="auto">
              <a:xfrm>
                <a:off x="285750" y="215455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225136</xdr:colOff>
          <xdr:row>59</xdr:row>
          <xdr:rowOff>115180</xdr:rowOff>
        </xdr:from>
        <xdr:to>
          <xdr:col>5</xdr:col>
          <xdr:colOff>801832</xdr:colOff>
          <xdr:row>60</xdr:row>
          <xdr:rowOff>123839</xdr:rowOff>
        </xdr:to>
        <xdr:grpSp>
          <xdr:nvGrpSpPr>
            <xdr:cNvPr id="19" name="グループ化 18">
              <a:extLst>
                <a:ext uri="{FF2B5EF4-FFF2-40B4-BE49-F238E27FC236}">
                  <a16:creationId xmlns:a16="http://schemas.microsoft.com/office/drawing/2014/main" id="{00000000-0008-0000-0300-000013000000}"/>
                </a:ext>
              </a:extLst>
            </xdr:cNvPr>
            <xdr:cNvGrpSpPr/>
          </xdr:nvGrpSpPr>
          <xdr:grpSpPr>
            <a:xfrm>
              <a:off x="225136" y="22756105"/>
              <a:ext cx="7987146" cy="484909"/>
              <a:chOff x="228600" y="22640995"/>
              <a:chExt cx="7981950" cy="476250"/>
            </a:xfrm>
          </xdr:grpSpPr>
          <xdr:sp macro="" textlink="">
            <xdr:nvSpPr>
              <xdr:cNvPr id="12357" name="Group Box 69" hidden="1">
                <a:extLst>
                  <a:ext uri="{63B3BB69-23CF-44E3-9099-C40C66FF867C}">
                    <a14:compatExt spid="_x0000_s12357"/>
                  </a:ext>
                  <a:ext uri="{FF2B5EF4-FFF2-40B4-BE49-F238E27FC236}">
                    <a16:creationId xmlns:a16="http://schemas.microsoft.com/office/drawing/2014/main" id="{00000000-0008-0000-0300-000045300000}"/>
                  </a:ext>
                </a:extLst>
              </xdr:cNvPr>
              <xdr:cNvSpPr/>
            </xdr:nvSpPr>
            <xdr:spPr bwMode="auto">
              <a:xfrm>
                <a:off x="228600" y="22640995"/>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358" name="Option Button 70" hidden="1">
                <a:extLst>
                  <a:ext uri="{63B3BB69-23CF-44E3-9099-C40C66FF867C}">
                    <a14:compatExt spid="_x0000_s12358"/>
                  </a:ext>
                  <a:ext uri="{FF2B5EF4-FFF2-40B4-BE49-F238E27FC236}">
                    <a16:creationId xmlns:a16="http://schemas.microsoft.com/office/drawing/2014/main" id="{00000000-0008-0000-0300-000046300000}"/>
                  </a:ext>
                </a:extLst>
              </xdr:cNvPr>
              <xdr:cNvSpPr/>
            </xdr:nvSpPr>
            <xdr:spPr bwMode="auto">
              <a:xfrm>
                <a:off x="7429500" y="228409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359" name="Option Button 71" hidden="1">
                <a:extLst>
                  <a:ext uri="{63B3BB69-23CF-44E3-9099-C40C66FF867C}">
                    <a14:compatExt spid="_x0000_s12359"/>
                  </a:ext>
                  <a:ext uri="{FF2B5EF4-FFF2-40B4-BE49-F238E27FC236}">
                    <a16:creationId xmlns:a16="http://schemas.microsoft.com/office/drawing/2014/main" id="{00000000-0008-0000-0300-000047300000}"/>
                  </a:ext>
                </a:extLst>
              </xdr:cNvPr>
              <xdr:cNvSpPr/>
            </xdr:nvSpPr>
            <xdr:spPr bwMode="auto">
              <a:xfrm>
                <a:off x="742950" y="228409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360" name="Option Button 72" hidden="1">
                <a:extLst>
                  <a:ext uri="{63B3BB69-23CF-44E3-9099-C40C66FF867C}">
                    <a14:compatExt spid="_x0000_s12360"/>
                  </a:ext>
                  <a:ext uri="{FF2B5EF4-FFF2-40B4-BE49-F238E27FC236}">
                    <a16:creationId xmlns:a16="http://schemas.microsoft.com/office/drawing/2014/main" id="{00000000-0008-0000-0300-000048300000}"/>
                  </a:ext>
                </a:extLst>
              </xdr:cNvPr>
              <xdr:cNvSpPr/>
            </xdr:nvSpPr>
            <xdr:spPr bwMode="auto">
              <a:xfrm>
                <a:off x="285750" y="228409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225136</xdr:colOff>
          <xdr:row>60</xdr:row>
          <xdr:rowOff>123839</xdr:rowOff>
        </xdr:from>
        <xdr:to>
          <xdr:col>5</xdr:col>
          <xdr:colOff>801832</xdr:colOff>
          <xdr:row>61</xdr:row>
          <xdr:rowOff>132498</xdr:rowOff>
        </xdr:to>
        <xdr:grpSp>
          <xdr:nvGrpSpPr>
            <xdr:cNvPr id="20" name="グループ化 19">
              <a:extLst>
                <a:ext uri="{FF2B5EF4-FFF2-40B4-BE49-F238E27FC236}">
                  <a16:creationId xmlns:a16="http://schemas.microsoft.com/office/drawing/2014/main" id="{00000000-0008-0000-0300-000014000000}"/>
                </a:ext>
              </a:extLst>
            </xdr:cNvPr>
            <xdr:cNvGrpSpPr/>
          </xdr:nvGrpSpPr>
          <xdr:grpSpPr>
            <a:xfrm>
              <a:off x="225136" y="23241014"/>
              <a:ext cx="7987146" cy="484909"/>
              <a:chOff x="228600" y="23117244"/>
              <a:chExt cx="7981950" cy="476250"/>
            </a:xfrm>
          </xdr:grpSpPr>
          <xdr:sp macro="" textlink="">
            <xdr:nvSpPr>
              <xdr:cNvPr id="12361" name="Group Box 73" hidden="1">
                <a:extLst>
                  <a:ext uri="{63B3BB69-23CF-44E3-9099-C40C66FF867C}">
                    <a14:compatExt spid="_x0000_s12361"/>
                  </a:ext>
                  <a:ext uri="{FF2B5EF4-FFF2-40B4-BE49-F238E27FC236}">
                    <a16:creationId xmlns:a16="http://schemas.microsoft.com/office/drawing/2014/main" id="{00000000-0008-0000-0300-000049300000}"/>
                  </a:ext>
                </a:extLst>
              </xdr:cNvPr>
              <xdr:cNvSpPr/>
            </xdr:nvSpPr>
            <xdr:spPr bwMode="auto">
              <a:xfrm>
                <a:off x="228600" y="23117244"/>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362" name="Option Button 74" hidden="1">
                <a:extLst>
                  <a:ext uri="{63B3BB69-23CF-44E3-9099-C40C66FF867C}">
                    <a14:compatExt spid="_x0000_s12362"/>
                  </a:ext>
                  <a:ext uri="{FF2B5EF4-FFF2-40B4-BE49-F238E27FC236}">
                    <a16:creationId xmlns:a16="http://schemas.microsoft.com/office/drawing/2014/main" id="{00000000-0008-0000-0300-00004A300000}"/>
                  </a:ext>
                </a:extLst>
              </xdr:cNvPr>
              <xdr:cNvSpPr/>
            </xdr:nvSpPr>
            <xdr:spPr bwMode="auto">
              <a:xfrm>
                <a:off x="7429500" y="233172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363" name="Option Button 75" hidden="1">
                <a:extLst>
                  <a:ext uri="{63B3BB69-23CF-44E3-9099-C40C66FF867C}">
                    <a14:compatExt spid="_x0000_s12363"/>
                  </a:ext>
                  <a:ext uri="{FF2B5EF4-FFF2-40B4-BE49-F238E27FC236}">
                    <a16:creationId xmlns:a16="http://schemas.microsoft.com/office/drawing/2014/main" id="{00000000-0008-0000-0300-00004B300000}"/>
                  </a:ext>
                </a:extLst>
              </xdr:cNvPr>
              <xdr:cNvSpPr/>
            </xdr:nvSpPr>
            <xdr:spPr bwMode="auto">
              <a:xfrm>
                <a:off x="742950" y="233172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364" name="Option Button 76" hidden="1">
                <a:extLst>
                  <a:ext uri="{63B3BB69-23CF-44E3-9099-C40C66FF867C}">
                    <a14:compatExt spid="_x0000_s12364"/>
                  </a:ext>
                  <a:ext uri="{FF2B5EF4-FFF2-40B4-BE49-F238E27FC236}">
                    <a16:creationId xmlns:a16="http://schemas.microsoft.com/office/drawing/2014/main" id="{00000000-0008-0000-0300-00004C300000}"/>
                  </a:ext>
                </a:extLst>
              </xdr:cNvPr>
              <xdr:cNvSpPr/>
            </xdr:nvSpPr>
            <xdr:spPr bwMode="auto">
              <a:xfrm>
                <a:off x="285750" y="233172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225136</xdr:colOff>
          <xdr:row>64</xdr:row>
          <xdr:rowOff>144622</xdr:rowOff>
        </xdr:from>
        <xdr:to>
          <xdr:col>5</xdr:col>
          <xdr:colOff>801832</xdr:colOff>
          <xdr:row>65</xdr:row>
          <xdr:rowOff>153281</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225136" y="24557197"/>
              <a:ext cx="7987146" cy="484909"/>
              <a:chOff x="228600" y="24412647"/>
              <a:chExt cx="7981950" cy="476250"/>
            </a:xfrm>
          </xdr:grpSpPr>
          <xdr:sp macro="" textlink="">
            <xdr:nvSpPr>
              <xdr:cNvPr id="12365" name="Group Box 77" hidden="1">
                <a:extLst>
                  <a:ext uri="{63B3BB69-23CF-44E3-9099-C40C66FF867C}">
                    <a14:compatExt spid="_x0000_s12365"/>
                  </a:ext>
                  <a:ext uri="{FF2B5EF4-FFF2-40B4-BE49-F238E27FC236}">
                    <a16:creationId xmlns:a16="http://schemas.microsoft.com/office/drawing/2014/main" id="{00000000-0008-0000-0300-00004D300000}"/>
                  </a:ext>
                </a:extLst>
              </xdr:cNvPr>
              <xdr:cNvSpPr/>
            </xdr:nvSpPr>
            <xdr:spPr bwMode="auto">
              <a:xfrm>
                <a:off x="228600" y="24412647"/>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366" name="Option Button 78" hidden="1">
                <a:extLst>
                  <a:ext uri="{63B3BB69-23CF-44E3-9099-C40C66FF867C}">
                    <a14:compatExt spid="_x0000_s12366"/>
                  </a:ext>
                  <a:ext uri="{FF2B5EF4-FFF2-40B4-BE49-F238E27FC236}">
                    <a16:creationId xmlns:a16="http://schemas.microsoft.com/office/drawing/2014/main" id="{00000000-0008-0000-0300-00004E300000}"/>
                  </a:ext>
                </a:extLst>
              </xdr:cNvPr>
              <xdr:cNvSpPr/>
            </xdr:nvSpPr>
            <xdr:spPr bwMode="auto">
              <a:xfrm>
                <a:off x="7429500" y="246126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367" name="Option Button 79" hidden="1">
                <a:extLst>
                  <a:ext uri="{63B3BB69-23CF-44E3-9099-C40C66FF867C}">
                    <a14:compatExt spid="_x0000_s12367"/>
                  </a:ext>
                  <a:ext uri="{FF2B5EF4-FFF2-40B4-BE49-F238E27FC236}">
                    <a16:creationId xmlns:a16="http://schemas.microsoft.com/office/drawing/2014/main" id="{00000000-0008-0000-0300-00004F300000}"/>
                  </a:ext>
                </a:extLst>
              </xdr:cNvPr>
              <xdr:cNvSpPr/>
            </xdr:nvSpPr>
            <xdr:spPr bwMode="auto">
              <a:xfrm>
                <a:off x="742950" y="246126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368" name="Option Button 80" hidden="1">
                <a:extLst>
                  <a:ext uri="{63B3BB69-23CF-44E3-9099-C40C66FF867C}">
                    <a14:compatExt spid="_x0000_s12368"/>
                  </a:ext>
                  <a:ext uri="{FF2B5EF4-FFF2-40B4-BE49-F238E27FC236}">
                    <a16:creationId xmlns:a16="http://schemas.microsoft.com/office/drawing/2014/main" id="{00000000-0008-0000-0300-000050300000}"/>
                  </a:ext>
                </a:extLst>
              </xdr:cNvPr>
              <xdr:cNvSpPr/>
            </xdr:nvSpPr>
            <xdr:spPr bwMode="auto">
              <a:xfrm>
                <a:off x="285750" y="246126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225136</xdr:colOff>
          <xdr:row>65</xdr:row>
          <xdr:rowOff>153282</xdr:rowOff>
        </xdr:from>
        <xdr:to>
          <xdr:col>5</xdr:col>
          <xdr:colOff>801832</xdr:colOff>
          <xdr:row>66</xdr:row>
          <xdr:rowOff>161941</xdr:rowOff>
        </xdr:to>
        <xdr:grpSp>
          <xdr:nvGrpSpPr>
            <xdr:cNvPr id="22" name="グループ化 21">
              <a:extLst>
                <a:ext uri="{FF2B5EF4-FFF2-40B4-BE49-F238E27FC236}">
                  <a16:creationId xmlns:a16="http://schemas.microsoft.com/office/drawing/2014/main" id="{00000000-0008-0000-0300-000016000000}"/>
                </a:ext>
              </a:extLst>
            </xdr:cNvPr>
            <xdr:cNvGrpSpPr/>
          </xdr:nvGrpSpPr>
          <xdr:grpSpPr>
            <a:xfrm>
              <a:off x="225136" y="25042107"/>
              <a:ext cx="7987146" cy="484909"/>
              <a:chOff x="228600" y="24888899"/>
              <a:chExt cx="7981950" cy="476250"/>
            </a:xfrm>
          </xdr:grpSpPr>
          <xdr:sp macro="" textlink="">
            <xdr:nvSpPr>
              <xdr:cNvPr id="12369" name="Group Box 81" hidden="1">
                <a:extLst>
                  <a:ext uri="{63B3BB69-23CF-44E3-9099-C40C66FF867C}">
                    <a14:compatExt spid="_x0000_s12369"/>
                  </a:ext>
                  <a:ext uri="{FF2B5EF4-FFF2-40B4-BE49-F238E27FC236}">
                    <a16:creationId xmlns:a16="http://schemas.microsoft.com/office/drawing/2014/main" id="{00000000-0008-0000-0300-000051300000}"/>
                  </a:ext>
                </a:extLst>
              </xdr:cNvPr>
              <xdr:cNvSpPr/>
            </xdr:nvSpPr>
            <xdr:spPr bwMode="auto">
              <a:xfrm>
                <a:off x="228600" y="24888899"/>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370" name="Option Button 82" hidden="1">
                <a:extLst>
                  <a:ext uri="{63B3BB69-23CF-44E3-9099-C40C66FF867C}">
                    <a14:compatExt spid="_x0000_s12370"/>
                  </a:ext>
                  <a:ext uri="{FF2B5EF4-FFF2-40B4-BE49-F238E27FC236}">
                    <a16:creationId xmlns:a16="http://schemas.microsoft.com/office/drawing/2014/main" id="{00000000-0008-0000-0300-000052300000}"/>
                  </a:ext>
                </a:extLst>
              </xdr:cNvPr>
              <xdr:cNvSpPr/>
            </xdr:nvSpPr>
            <xdr:spPr bwMode="auto">
              <a:xfrm>
                <a:off x="7429500" y="250888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371" name="Option Button 83" hidden="1">
                <a:extLst>
                  <a:ext uri="{63B3BB69-23CF-44E3-9099-C40C66FF867C}">
                    <a14:compatExt spid="_x0000_s12371"/>
                  </a:ext>
                  <a:ext uri="{FF2B5EF4-FFF2-40B4-BE49-F238E27FC236}">
                    <a16:creationId xmlns:a16="http://schemas.microsoft.com/office/drawing/2014/main" id="{00000000-0008-0000-0300-000053300000}"/>
                  </a:ext>
                </a:extLst>
              </xdr:cNvPr>
              <xdr:cNvSpPr/>
            </xdr:nvSpPr>
            <xdr:spPr bwMode="auto">
              <a:xfrm>
                <a:off x="742950" y="250888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372" name="Option Button 84" hidden="1">
                <a:extLst>
                  <a:ext uri="{63B3BB69-23CF-44E3-9099-C40C66FF867C}">
                    <a14:compatExt spid="_x0000_s12372"/>
                  </a:ext>
                  <a:ext uri="{FF2B5EF4-FFF2-40B4-BE49-F238E27FC236}">
                    <a16:creationId xmlns:a16="http://schemas.microsoft.com/office/drawing/2014/main" id="{00000000-0008-0000-0300-000054300000}"/>
                  </a:ext>
                </a:extLst>
              </xdr:cNvPr>
              <xdr:cNvSpPr/>
            </xdr:nvSpPr>
            <xdr:spPr bwMode="auto">
              <a:xfrm>
                <a:off x="285750" y="250888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225136</xdr:colOff>
          <xdr:row>78</xdr:row>
          <xdr:rowOff>136833</xdr:rowOff>
        </xdr:from>
        <xdr:to>
          <xdr:col>5</xdr:col>
          <xdr:colOff>801832</xdr:colOff>
          <xdr:row>79</xdr:row>
          <xdr:rowOff>145492</xdr:rowOff>
        </xdr:to>
        <xdr:grpSp>
          <xdr:nvGrpSpPr>
            <xdr:cNvPr id="23" name="グループ化 22">
              <a:extLst>
                <a:ext uri="{FF2B5EF4-FFF2-40B4-BE49-F238E27FC236}">
                  <a16:creationId xmlns:a16="http://schemas.microsoft.com/office/drawing/2014/main" id="{00000000-0008-0000-0300-000017000000}"/>
                </a:ext>
              </a:extLst>
            </xdr:cNvPr>
            <xdr:cNvGrpSpPr/>
          </xdr:nvGrpSpPr>
          <xdr:grpSpPr>
            <a:xfrm>
              <a:off x="225136" y="30445383"/>
              <a:ext cx="7987146" cy="484909"/>
              <a:chOff x="228600" y="30308641"/>
              <a:chExt cx="7981950" cy="476250"/>
            </a:xfrm>
          </xdr:grpSpPr>
          <xdr:sp macro="" textlink="">
            <xdr:nvSpPr>
              <xdr:cNvPr id="12373" name="Group Box 85" hidden="1">
                <a:extLst>
                  <a:ext uri="{63B3BB69-23CF-44E3-9099-C40C66FF867C}">
                    <a14:compatExt spid="_x0000_s12373"/>
                  </a:ext>
                  <a:ext uri="{FF2B5EF4-FFF2-40B4-BE49-F238E27FC236}">
                    <a16:creationId xmlns:a16="http://schemas.microsoft.com/office/drawing/2014/main" id="{00000000-0008-0000-0300-000055300000}"/>
                  </a:ext>
                </a:extLst>
              </xdr:cNvPr>
              <xdr:cNvSpPr/>
            </xdr:nvSpPr>
            <xdr:spPr bwMode="auto">
              <a:xfrm>
                <a:off x="228600" y="30308641"/>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374" name="Option Button 86" hidden="1">
                <a:extLst>
                  <a:ext uri="{63B3BB69-23CF-44E3-9099-C40C66FF867C}">
                    <a14:compatExt spid="_x0000_s12374"/>
                  </a:ext>
                  <a:ext uri="{FF2B5EF4-FFF2-40B4-BE49-F238E27FC236}">
                    <a16:creationId xmlns:a16="http://schemas.microsoft.com/office/drawing/2014/main" id="{00000000-0008-0000-0300-000056300000}"/>
                  </a:ext>
                </a:extLst>
              </xdr:cNvPr>
              <xdr:cNvSpPr/>
            </xdr:nvSpPr>
            <xdr:spPr bwMode="auto">
              <a:xfrm>
                <a:off x="7429500" y="305085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375" name="Option Button 87" hidden="1">
                <a:extLst>
                  <a:ext uri="{63B3BB69-23CF-44E3-9099-C40C66FF867C}">
                    <a14:compatExt spid="_x0000_s12375"/>
                  </a:ext>
                  <a:ext uri="{FF2B5EF4-FFF2-40B4-BE49-F238E27FC236}">
                    <a16:creationId xmlns:a16="http://schemas.microsoft.com/office/drawing/2014/main" id="{00000000-0008-0000-0300-000057300000}"/>
                  </a:ext>
                </a:extLst>
              </xdr:cNvPr>
              <xdr:cNvSpPr/>
            </xdr:nvSpPr>
            <xdr:spPr bwMode="auto">
              <a:xfrm>
                <a:off x="742950" y="305085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376" name="Option Button 88" hidden="1">
                <a:extLst>
                  <a:ext uri="{63B3BB69-23CF-44E3-9099-C40C66FF867C}">
                    <a14:compatExt spid="_x0000_s12376"/>
                  </a:ext>
                  <a:ext uri="{FF2B5EF4-FFF2-40B4-BE49-F238E27FC236}">
                    <a16:creationId xmlns:a16="http://schemas.microsoft.com/office/drawing/2014/main" id="{00000000-0008-0000-0300-000058300000}"/>
                  </a:ext>
                </a:extLst>
              </xdr:cNvPr>
              <xdr:cNvSpPr/>
            </xdr:nvSpPr>
            <xdr:spPr bwMode="auto">
              <a:xfrm>
                <a:off x="285750" y="305085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225136</xdr:colOff>
          <xdr:row>79</xdr:row>
          <xdr:rowOff>145493</xdr:rowOff>
        </xdr:from>
        <xdr:to>
          <xdr:col>5</xdr:col>
          <xdr:colOff>801832</xdr:colOff>
          <xdr:row>80</xdr:row>
          <xdr:rowOff>154152</xdr:rowOff>
        </xdr:to>
        <xdr:grpSp>
          <xdr:nvGrpSpPr>
            <xdr:cNvPr id="24" name="グループ化 23">
              <a:extLst>
                <a:ext uri="{FF2B5EF4-FFF2-40B4-BE49-F238E27FC236}">
                  <a16:creationId xmlns:a16="http://schemas.microsoft.com/office/drawing/2014/main" id="{00000000-0008-0000-0300-000018000000}"/>
                </a:ext>
              </a:extLst>
            </xdr:cNvPr>
            <xdr:cNvGrpSpPr/>
          </xdr:nvGrpSpPr>
          <xdr:grpSpPr>
            <a:xfrm>
              <a:off x="225136" y="30930293"/>
              <a:ext cx="7987146" cy="484909"/>
              <a:chOff x="228600" y="30784891"/>
              <a:chExt cx="7981950" cy="476250"/>
            </a:xfrm>
          </xdr:grpSpPr>
          <xdr:sp macro="" textlink="">
            <xdr:nvSpPr>
              <xdr:cNvPr id="12377" name="Group Box 89" hidden="1">
                <a:extLst>
                  <a:ext uri="{63B3BB69-23CF-44E3-9099-C40C66FF867C}">
                    <a14:compatExt spid="_x0000_s12377"/>
                  </a:ext>
                  <a:ext uri="{FF2B5EF4-FFF2-40B4-BE49-F238E27FC236}">
                    <a16:creationId xmlns:a16="http://schemas.microsoft.com/office/drawing/2014/main" id="{00000000-0008-0000-0300-000059300000}"/>
                  </a:ext>
                </a:extLst>
              </xdr:cNvPr>
              <xdr:cNvSpPr/>
            </xdr:nvSpPr>
            <xdr:spPr bwMode="auto">
              <a:xfrm>
                <a:off x="228600" y="30784891"/>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378" name="Option Button 90" hidden="1">
                <a:extLst>
                  <a:ext uri="{63B3BB69-23CF-44E3-9099-C40C66FF867C}">
                    <a14:compatExt spid="_x0000_s12378"/>
                  </a:ext>
                  <a:ext uri="{FF2B5EF4-FFF2-40B4-BE49-F238E27FC236}">
                    <a16:creationId xmlns:a16="http://schemas.microsoft.com/office/drawing/2014/main" id="{00000000-0008-0000-0300-00005A300000}"/>
                  </a:ext>
                </a:extLst>
              </xdr:cNvPr>
              <xdr:cNvSpPr/>
            </xdr:nvSpPr>
            <xdr:spPr bwMode="auto">
              <a:xfrm>
                <a:off x="7429500" y="309848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379" name="Option Button 91" hidden="1">
                <a:extLst>
                  <a:ext uri="{63B3BB69-23CF-44E3-9099-C40C66FF867C}">
                    <a14:compatExt spid="_x0000_s12379"/>
                  </a:ext>
                  <a:ext uri="{FF2B5EF4-FFF2-40B4-BE49-F238E27FC236}">
                    <a16:creationId xmlns:a16="http://schemas.microsoft.com/office/drawing/2014/main" id="{00000000-0008-0000-0300-00005B300000}"/>
                  </a:ext>
                </a:extLst>
              </xdr:cNvPr>
              <xdr:cNvSpPr/>
            </xdr:nvSpPr>
            <xdr:spPr bwMode="auto">
              <a:xfrm>
                <a:off x="742950" y="309848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380" name="Option Button 92" hidden="1">
                <a:extLst>
                  <a:ext uri="{63B3BB69-23CF-44E3-9099-C40C66FF867C}">
                    <a14:compatExt spid="_x0000_s12380"/>
                  </a:ext>
                  <a:ext uri="{FF2B5EF4-FFF2-40B4-BE49-F238E27FC236}">
                    <a16:creationId xmlns:a16="http://schemas.microsoft.com/office/drawing/2014/main" id="{00000000-0008-0000-0300-00005C300000}"/>
                  </a:ext>
                </a:extLst>
              </xdr:cNvPr>
              <xdr:cNvSpPr/>
            </xdr:nvSpPr>
            <xdr:spPr bwMode="auto">
              <a:xfrm>
                <a:off x="285750" y="309848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225136</xdr:colOff>
          <xdr:row>80</xdr:row>
          <xdr:rowOff>154152</xdr:rowOff>
        </xdr:from>
        <xdr:to>
          <xdr:col>5</xdr:col>
          <xdr:colOff>801832</xdr:colOff>
          <xdr:row>81</xdr:row>
          <xdr:rowOff>162811</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225136" y="31415202"/>
              <a:ext cx="7987146" cy="484909"/>
              <a:chOff x="228600" y="31261143"/>
              <a:chExt cx="7981950" cy="476250"/>
            </a:xfrm>
          </xdr:grpSpPr>
          <xdr:sp macro="" textlink="">
            <xdr:nvSpPr>
              <xdr:cNvPr id="12381" name="Group Box 93" hidden="1">
                <a:extLst>
                  <a:ext uri="{63B3BB69-23CF-44E3-9099-C40C66FF867C}">
                    <a14:compatExt spid="_x0000_s12381"/>
                  </a:ext>
                  <a:ext uri="{FF2B5EF4-FFF2-40B4-BE49-F238E27FC236}">
                    <a16:creationId xmlns:a16="http://schemas.microsoft.com/office/drawing/2014/main" id="{00000000-0008-0000-0300-00005D300000}"/>
                  </a:ext>
                </a:extLst>
              </xdr:cNvPr>
              <xdr:cNvSpPr/>
            </xdr:nvSpPr>
            <xdr:spPr bwMode="auto">
              <a:xfrm>
                <a:off x="228600" y="31261143"/>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382" name="Option Button 94" hidden="1">
                <a:extLst>
                  <a:ext uri="{63B3BB69-23CF-44E3-9099-C40C66FF867C}">
                    <a14:compatExt spid="_x0000_s12382"/>
                  </a:ext>
                  <a:ext uri="{FF2B5EF4-FFF2-40B4-BE49-F238E27FC236}">
                    <a16:creationId xmlns:a16="http://schemas.microsoft.com/office/drawing/2014/main" id="{00000000-0008-0000-0300-00005E300000}"/>
                  </a:ext>
                </a:extLst>
              </xdr:cNvPr>
              <xdr:cNvSpPr/>
            </xdr:nvSpPr>
            <xdr:spPr bwMode="auto">
              <a:xfrm>
                <a:off x="7429500" y="314610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383" name="Option Button 95" hidden="1">
                <a:extLst>
                  <a:ext uri="{63B3BB69-23CF-44E3-9099-C40C66FF867C}">
                    <a14:compatExt spid="_x0000_s12383"/>
                  </a:ext>
                  <a:ext uri="{FF2B5EF4-FFF2-40B4-BE49-F238E27FC236}">
                    <a16:creationId xmlns:a16="http://schemas.microsoft.com/office/drawing/2014/main" id="{00000000-0008-0000-0300-00005F300000}"/>
                  </a:ext>
                </a:extLst>
              </xdr:cNvPr>
              <xdr:cNvSpPr/>
            </xdr:nvSpPr>
            <xdr:spPr bwMode="auto">
              <a:xfrm>
                <a:off x="742950" y="314610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384" name="Option Button 96" hidden="1">
                <a:extLst>
                  <a:ext uri="{63B3BB69-23CF-44E3-9099-C40C66FF867C}">
                    <a14:compatExt spid="_x0000_s12384"/>
                  </a:ext>
                  <a:ext uri="{FF2B5EF4-FFF2-40B4-BE49-F238E27FC236}">
                    <a16:creationId xmlns:a16="http://schemas.microsoft.com/office/drawing/2014/main" id="{00000000-0008-0000-0300-000060300000}"/>
                  </a:ext>
                </a:extLst>
              </xdr:cNvPr>
              <xdr:cNvSpPr/>
            </xdr:nvSpPr>
            <xdr:spPr bwMode="auto">
              <a:xfrm>
                <a:off x="285750" y="314610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225136</xdr:colOff>
          <xdr:row>84</xdr:row>
          <xdr:rowOff>174935</xdr:rowOff>
        </xdr:from>
        <xdr:to>
          <xdr:col>5</xdr:col>
          <xdr:colOff>801832</xdr:colOff>
          <xdr:row>85</xdr:row>
          <xdr:rowOff>183594</xdr:rowOff>
        </xdr:to>
        <xdr:grpSp>
          <xdr:nvGrpSpPr>
            <xdr:cNvPr id="26" name="グループ化 25">
              <a:extLst>
                <a:ext uri="{FF2B5EF4-FFF2-40B4-BE49-F238E27FC236}">
                  <a16:creationId xmlns:a16="http://schemas.microsoft.com/office/drawing/2014/main" id="{00000000-0008-0000-0300-00001A000000}"/>
                </a:ext>
              </a:extLst>
            </xdr:cNvPr>
            <xdr:cNvGrpSpPr/>
          </xdr:nvGrpSpPr>
          <xdr:grpSpPr>
            <a:xfrm>
              <a:off x="225136" y="32731385"/>
              <a:ext cx="7987146" cy="484909"/>
              <a:chOff x="228600" y="32556547"/>
              <a:chExt cx="7981950" cy="476250"/>
            </a:xfrm>
          </xdr:grpSpPr>
          <xdr:sp macro="" textlink="">
            <xdr:nvSpPr>
              <xdr:cNvPr id="12385" name="Group Box 97" hidden="1">
                <a:extLst>
                  <a:ext uri="{63B3BB69-23CF-44E3-9099-C40C66FF867C}">
                    <a14:compatExt spid="_x0000_s12385"/>
                  </a:ext>
                  <a:ext uri="{FF2B5EF4-FFF2-40B4-BE49-F238E27FC236}">
                    <a16:creationId xmlns:a16="http://schemas.microsoft.com/office/drawing/2014/main" id="{00000000-0008-0000-0300-000061300000}"/>
                  </a:ext>
                </a:extLst>
              </xdr:cNvPr>
              <xdr:cNvSpPr/>
            </xdr:nvSpPr>
            <xdr:spPr bwMode="auto">
              <a:xfrm>
                <a:off x="228600" y="32556547"/>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386" name="Option Button 98" hidden="1">
                <a:extLst>
                  <a:ext uri="{63B3BB69-23CF-44E3-9099-C40C66FF867C}">
                    <a14:compatExt spid="_x0000_s12386"/>
                  </a:ext>
                  <a:ext uri="{FF2B5EF4-FFF2-40B4-BE49-F238E27FC236}">
                    <a16:creationId xmlns:a16="http://schemas.microsoft.com/office/drawing/2014/main" id="{00000000-0008-0000-0300-000062300000}"/>
                  </a:ext>
                </a:extLst>
              </xdr:cNvPr>
              <xdr:cNvSpPr/>
            </xdr:nvSpPr>
            <xdr:spPr bwMode="auto">
              <a:xfrm>
                <a:off x="7429500" y="327564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387" name="Option Button 99" hidden="1">
                <a:extLst>
                  <a:ext uri="{63B3BB69-23CF-44E3-9099-C40C66FF867C}">
                    <a14:compatExt spid="_x0000_s12387"/>
                  </a:ext>
                  <a:ext uri="{FF2B5EF4-FFF2-40B4-BE49-F238E27FC236}">
                    <a16:creationId xmlns:a16="http://schemas.microsoft.com/office/drawing/2014/main" id="{00000000-0008-0000-0300-000063300000}"/>
                  </a:ext>
                </a:extLst>
              </xdr:cNvPr>
              <xdr:cNvSpPr/>
            </xdr:nvSpPr>
            <xdr:spPr bwMode="auto">
              <a:xfrm>
                <a:off x="742950" y="327564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388" name="Option Button 100" hidden="1">
                <a:extLst>
                  <a:ext uri="{63B3BB69-23CF-44E3-9099-C40C66FF867C}">
                    <a14:compatExt spid="_x0000_s12388"/>
                  </a:ext>
                  <a:ext uri="{FF2B5EF4-FFF2-40B4-BE49-F238E27FC236}">
                    <a16:creationId xmlns:a16="http://schemas.microsoft.com/office/drawing/2014/main" id="{00000000-0008-0000-0300-000064300000}"/>
                  </a:ext>
                </a:extLst>
              </xdr:cNvPr>
              <xdr:cNvSpPr/>
            </xdr:nvSpPr>
            <xdr:spPr bwMode="auto">
              <a:xfrm>
                <a:off x="285750" y="327564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225136</xdr:colOff>
          <xdr:row>85</xdr:row>
          <xdr:rowOff>183594</xdr:rowOff>
        </xdr:from>
        <xdr:to>
          <xdr:col>5</xdr:col>
          <xdr:colOff>801832</xdr:colOff>
          <xdr:row>86</xdr:row>
          <xdr:rowOff>192253</xdr:rowOff>
        </xdr:to>
        <xdr:grpSp>
          <xdr:nvGrpSpPr>
            <xdr:cNvPr id="27" name="グループ化 26">
              <a:extLst>
                <a:ext uri="{FF2B5EF4-FFF2-40B4-BE49-F238E27FC236}">
                  <a16:creationId xmlns:a16="http://schemas.microsoft.com/office/drawing/2014/main" id="{00000000-0008-0000-0300-00001B000000}"/>
                </a:ext>
              </a:extLst>
            </xdr:cNvPr>
            <xdr:cNvGrpSpPr/>
          </xdr:nvGrpSpPr>
          <xdr:grpSpPr>
            <a:xfrm>
              <a:off x="225136" y="33216294"/>
              <a:ext cx="7987146" cy="484909"/>
              <a:chOff x="228600" y="33032798"/>
              <a:chExt cx="7981950" cy="476250"/>
            </a:xfrm>
          </xdr:grpSpPr>
          <xdr:sp macro="" textlink="">
            <xdr:nvSpPr>
              <xdr:cNvPr id="12389" name="Group Box 101" hidden="1">
                <a:extLst>
                  <a:ext uri="{63B3BB69-23CF-44E3-9099-C40C66FF867C}">
                    <a14:compatExt spid="_x0000_s12389"/>
                  </a:ext>
                  <a:ext uri="{FF2B5EF4-FFF2-40B4-BE49-F238E27FC236}">
                    <a16:creationId xmlns:a16="http://schemas.microsoft.com/office/drawing/2014/main" id="{00000000-0008-0000-0300-000065300000}"/>
                  </a:ext>
                </a:extLst>
              </xdr:cNvPr>
              <xdr:cNvSpPr/>
            </xdr:nvSpPr>
            <xdr:spPr bwMode="auto">
              <a:xfrm>
                <a:off x="228600" y="33032798"/>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390" name="Option Button 102" hidden="1">
                <a:extLst>
                  <a:ext uri="{63B3BB69-23CF-44E3-9099-C40C66FF867C}">
                    <a14:compatExt spid="_x0000_s12390"/>
                  </a:ext>
                  <a:ext uri="{FF2B5EF4-FFF2-40B4-BE49-F238E27FC236}">
                    <a16:creationId xmlns:a16="http://schemas.microsoft.com/office/drawing/2014/main" id="{00000000-0008-0000-0300-000066300000}"/>
                  </a:ext>
                </a:extLst>
              </xdr:cNvPr>
              <xdr:cNvSpPr/>
            </xdr:nvSpPr>
            <xdr:spPr bwMode="auto">
              <a:xfrm>
                <a:off x="7429500" y="332327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391" name="Option Button 103" hidden="1">
                <a:extLst>
                  <a:ext uri="{63B3BB69-23CF-44E3-9099-C40C66FF867C}">
                    <a14:compatExt spid="_x0000_s12391"/>
                  </a:ext>
                  <a:ext uri="{FF2B5EF4-FFF2-40B4-BE49-F238E27FC236}">
                    <a16:creationId xmlns:a16="http://schemas.microsoft.com/office/drawing/2014/main" id="{00000000-0008-0000-0300-000067300000}"/>
                  </a:ext>
                </a:extLst>
              </xdr:cNvPr>
              <xdr:cNvSpPr/>
            </xdr:nvSpPr>
            <xdr:spPr bwMode="auto">
              <a:xfrm>
                <a:off x="742950" y="332327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392" name="Option Button 104" hidden="1">
                <a:extLst>
                  <a:ext uri="{63B3BB69-23CF-44E3-9099-C40C66FF867C}">
                    <a14:compatExt spid="_x0000_s12392"/>
                  </a:ext>
                  <a:ext uri="{FF2B5EF4-FFF2-40B4-BE49-F238E27FC236}">
                    <a16:creationId xmlns:a16="http://schemas.microsoft.com/office/drawing/2014/main" id="{00000000-0008-0000-0300-000068300000}"/>
                  </a:ext>
                </a:extLst>
              </xdr:cNvPr>
              <xdr:cNvSpPr/>
            </xdr:nvSpPr>
            <xdr:spPr bwMode="auto">
              <a:xfrm>
                <a:off x="285750" y="332327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225136</xdr:colOff>
          <xdr:row>98</xdr:row>
          <xdr:rowOff>167143</xdr:rowOff>
        </xdr:from>
        <xdr:to>
          <xdr:col>5</xdr:col>
          <xdr:colOff>801832</xdr:colOff>
          <xdr:row>99</xdr:row>
          <xdr:rowOff>175803</xdr:rowOff>
        </xdr:to>
        <xdr:grpSp>
          <xdr:nvGrpSpPr>
            <xdr:cNvPr id="28" name="グループ化 27">
              <a:extLst>
                <a:ext uri="{FF2B5EF4-FFF2-40B4-BE49-F238E27FC236}">
                  <a16:creationId xmlns:a16="http://schemas.microsoft.com/office/drawing/2014/main" id="{00000000-0008-0000-0300-00001C000000}"/>
                </a:ext>
              </a:extLst>
            </xdr:cNvPr>
            <xdr:cNvGrpSpPr/>
          </xdr:nvGrpSpPr>
          <xdr:grpSpPr>
            <a:xfrm>
              <a:off x="225136" y="38619568"/>
              <a:ext cx="7987146" cy="484910"/>
              <a:chOff x="228600" y="38452611"/>
              <a:chExt cx="7981950" cy="476251"/>
            </a:xfrm>
          </xdr:grpSpPr>
          <xdr:sp macro="" textlink="">
            <xdr:nvSpPr>
              <xdr:cNvPr id="12393" name="Group Box 105" hidden="1">
                <a:extLst>
                  <a:ext uri="{63B3BB69-23CF-44E3-9099-C40C66FF867C}">
                    <a14:compatExt spid="_x0000_s12393"/>
                  </a:ext>
                  <a:ext uri="{FF2B5EF4-FFF2-40B4-BE49-F238E27FC236}">
                    <a16:creationId xmlns:a16="http://schemas.microsoft.com/office/drawing/2014/main" id="{00000000-0008-0000-0300-000069300000}"/>
                  </a:ext>
                </a:extLst>
              </xdr:cNvPr>
              <xdr:cNvSpPr/>
            </xdr:nvSpPr>
            <xdr:spPr bwMode="auto">
              <a:xfrm>
                <a:off x="228600" y="38452611"/>
                <a:ext cx="7981950" cy="476251"/>
              </a:xfrm>
              <a:prstGeom prst="rect">
                <a:avLst/>
              </a:prstGeom>
              <a:noFill/>
              <a:ln w="9525">
                <a:miter lim="800000"/>
                <a:headEnd/>
                <a:tailEnd/>
              </a:ln>
              <a:extLst>
                <a:ext uri="{909E8E84-426E-40DD-AFC4-6F175D3DCCD1}">
                  <a14:hiddenFill>
                    <a:noFill/>
                  </a14:hiddenFill>
                </a:ext>
              </a:extLst>
            </xdr:spPr>
          </xdr:sp>
          <xdr:sp macro="" textlink="">
            <xdr:nvSpPr>
              <xdr:cNvPr id="12394" name="Option Button 106" hidden="1">
                <a:extLst>
                  <a:ext uri="{63B3BB69-23CF-44E3-9099-C40C66FF867C}">
                    <a14:compatExt spid="_x0000_s12394"/>
                  </a:ext>
                  <a:ext uri="{FF2B5EF4-FFF2-40B4-BE49-F238E27FC236}">
                    <a16:creationId xmlns:a16="http://schemas.microsoft.com/office/drawing/2014/main" id="{00000000-0008-0000-0300-00006A300000}"/>
                  </a:ext>
                </a:extLst>
              </xdr:cNvPr>
              <xdr:cNvSpPr/>
            </xdr:nvSpPr>
            <xdr:spPr bwMode="auto">
              <a:xfrm>
                <a:off x="7429500" y="386524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395" name="Option Button 107" hidden="1">
                <a:extLst>
                  <a:ext uri="{63B3BB69-23CF-44E3-9099-C40C66FF867C}">
                    <a14:compatExt spid="_x0000_s12395"/>
                  </a:ext>
                  <a:ext uri="{FF2B5EF4-FFF2-40B4-BE49-F238E27FC236}">
                    <a16:creationId xmlns:a16="http://schemas.microsoft.com/office/drawing/2014/main" id="{00000000-0008-0000-0300-00006B300000}"/>
                  </a:ext>
                </a:extLst>
              </xdr:cNvPr>
              <xdr:cNvSpPr/>
            </xdr:nvSpPr>
            <xdr:spPr bwMode="auto">
              <a:xfrm>
                <a:off x="742950" y="386524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396" name="Option Button 108" hidden="1">
                <a:extLst>
                  <a:ext uri="{63B3BB69-23CF-44E3-9099-C40C66FF867C}">
                    <a14:compatExt spid="_x0000_s12396"/>
                  </a:ext>
                  <a:ext uri="{FF2B5EF4-FFF2-40B4-BE49-F238E27FC236}">
                    <a16:creationId xmlns:a16="http://schemas.microsoft.com/office/drawing/2014/main" id="{00000000-0008-0000-0300-00006C300000}"/>
                  </a:ext>
                </a:extLst>
              </xdr:cNvPr>
              <xdr:cNvSpPr/>
            </xdr:nvSpPr>
            <xdr:spPr bwMode="auto">
              <a:xfrm>
                <a:off x="285750" y="386524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225136</xdr:colOff>
          <xdr:row>99</xdr:row>
          <xdr:rowOff>175805</xdr:rowOff>
        </xdr:from>
        <xdr:to>
          <xdr:col>5</xdr:col>
          <xdr:colOff>801832</xdr:colOff>
          <xdr:row>100</xdr:row>
          <xdr:rowOff>184464</xdr:rowOff>
        </xdr:to>
        <xdr:grpSp>
          <xdr:nvGrpSpPr>
            <xdr:cNvPr id="29" name="グループ化 28">
              <a:extLst>
                <a:ext uri="{FF2B5EF4-FFF2-40B4-BE49-F238E27FC236}">
                  <a16:creationId xmlns:a16="http://schemas.microsoft.com/office/drawing/2014/main" id="{00000000-0008-0000-0300-00001D000000}"/>
                </a:ext>
              </a:extLst>
            </xdr:cNvPr>
            <xdr:cNvGrpSpPr/>
          </xdr:nvGrpSpPr>
          <xdr:grpSpPr>
            <a:xfrm>
              <a:off x="225136" y="39104480"/>
              <a:ext cx="7987146" cy="484909"/>
              <a:chOff x="228600" y="38928792"/>
              <a:chExt cx="7981950" cy="476250"/>
            </a:xfrm>
          </xdr:grpSpPr>
          <xdr:sp macro="" textlink="">
            <xdr:nvSpPr>
              <xdr:cNvPr id="12397" name="Group Box 109" hidden="1">
                <a:extLst>
                  <a:ext uri="{63B3BB69-23CF-44E3-9099-C40C66FF867C}">
                    <a14:compatExt spid="_x0000_s12397"/>
                  </a:ext>
                  <a:ext uri="{FF2B5EF4-FFF2-40B4-BE49-F238E27FC236}">
                    <a16:creationId xmlns:a16="http://schemas.microsoft.com/office/drawing/2014/main" id="{00000000-0008-0000-0300-00006D300000}"/>
                  </a:ext>
                </a:extLst>
              </xdr:cNvPr>
              <xdr:cNvSpPr/>
            </xdr:nvSpPr>
            <xdr:spPr bwMode="auto">
              <a:xfrm>
                <a:off x="228600" y="38928792"/>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398" name="Option Button 110" hidden="1">
                <a:extLst>
                  <a:ext uri="{63B3BB69-23CF-44E3-9099-C40C66FF867C}">
                    <a14:compatExt spid="_x0000_s12398"/>
                  </a:ext>
                  <a:ext uri="{FF2B5EF4-FFF2-40B4-BE49-F238E27FC236}">
                    <a16:creationId xmlns:a16="http://schemas.microsoft.com/office/drawing/2014/main" id="{00000000-0008-0000-0300-00006E300000}"/>
                  </a:ext>
                </a:extLst>
              </xdr:cNvPr>
              <xdr:cNvSpPr/>
            </xdr:nvSpPr>
            <xdr:spPr bwMode="auto">
              <a:xfrm>
                <a:off x="7429500" y="391287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399" name="Option Button 111" hidden="1">
                <a:extLst>
                  <a:ext uri="{63B3BB69-23CF-44E3-9099-C40C66FF867C}">
                    <a14:compatExt spid="_x0000_s12399"/>
                  </a:ext>
                  <a:ext uri="{FF2B5EF4-FFF2-40B4-BE49-F238E27FC236}">
                    <a16:creationId xmlns:a16="http://schemas.microsoft.com/office/drawing/2014/main" id="{00000000-0008-0000-0300-00006F300000}"/>
                  </a:ext>
                </a:extLst>
              </xdr:cNvPr>
              <xdr:cNvSpPr/>
            </xdr:nvSpPr>
            <xdr:spPr bwMode="auto">
              <a:xfrm>
                <a:off x="742950" y="391287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400" name="Option Button 112" hidden="1">
                <a:extLst>
                  <a:ext uri="{63B3BB69-23CF-44E3-9099-C40C66FF867C}">
                    <a14:compatExt spid="_x0000_s12400"/>
                  </a:ext>
                  <a:ext uri="{FF2B5EF4-FFF2-40B4-BE49-F238E27FC236}">
                    <a16:creationId xmlns:a16="http://schemas.microsoft.com/office/drawing/2014/main" id="{00000000-0008-0000-0300-000070300000}"/>
                  </a:ext>
                </a:extLst>
              </xdr:cNvPr>
              <xdr:cNvSpPr/>
            </xdr:nvSpPr>
            <xdr:spPr bwMode="auto">
              <a:xfrm>
                <a:off x="285750" y="391287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225136</xdr:colOff>
          <xdr:row>100</xdr:row>
          <xdr:rowOff>184465</xdr:rowOff>
        </xdr:from>
        <xdr:to>
          <xdr:col>5</xdr:col>
          <xdr:colOff>801832</xdr:colOff>
          <xdr:row>102</xdr:row>
          <xdr:rowOff>21674</xdr:rowOff>
        </xdr:to>
        <xdr:grpSp>
          <xdr:nvGrpSpPr>
            <xdr:cNvPr id="30" name="グループ化 29">
              <a:extLst>
                <a:ext uri="{FF2B5EF4-FFF2-40B4-BE49-F238E27FC236}">
                  <a16:creationId xmlns:a16="http://schemas.microsoft.com/office/drawing/2014/main" id="{00000000-0008-0000-0300-00001E000000}"/>
                </a:ext>
              </a:extLst>
            </xdr:cNvPr>
            <xdr:cNvGrpSpPr/>
          </xdr:nvGrpSpPr>
          <xdr:grpSpPr>
            <a:xfrm>
              <a:off x="225136" y="39589390"/>
              <a:ext cx="7987146" cy="484909"/>
              <a:chOff x="228600" y="39405042"/>
              <a:chExt cx="7981950" cy="476250"/>
            </a:xfrm>
          </xdr:grpSpPr>
          <xdr:sp macro="" textlink="">
            <xdr:nvSpPr>
              <xdr:cNvPr id="12401" name="Group Box 113" hidden="1">
                <a:extLst>
                  <a:ext uri="{63B3BB69-23CF-44E3-9099-C40C66FF867C}">
                    <a14:compatExt spid="_x0000_s12401"/>
                  </a:ext>
                  <a:ext uri="{FF2B5EF4-FFF2-40B4-BE49-F238E27FC236}">
                    <a16:creationId xmlns:a16="http://schemas.microsoft.com/office/drawing/2014/main" id="{00000000-0008-0000-0300-000071300000}"/>
                  </a:ext>
                </a:extLst>
              </xdr:cNvPr>
              <xdr:cNvSpPr/>
            </xdr:nvSpPr>
            <xdr:spPr bwMode="auto">
              <a:xfrm>
                <a:off x="228600" y="39405042"/>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402" name="Option Button 114" hidden="1">
                <a:extLst>
                  <a:ext uri="{63B3BB69-23CF-44E3-9099-C40C66FF867C}">
                    <a14:compatExt spid="_x0000_s12402"/>
                  </a:ext>
                  <a:ext uri="{FF2B5EF4-FFF2-40B4-BE49-F238E27FC236}">
                    <a16:creationId xmlns:a16="http://schemas.microsoft.com/office/drawing/2014/main" id="{00000000-0008-0000-0300-000072300000}"/>
                  </a:ext>
                </a:extLst>
              </xdr:cNvPr>
              <xdr:cNvSpPr/>
            </xdr:nvSpPr>
            <xdr:spPr bwMode="auto">
              <a:xfrm>
                <a:off x="7429500" y="396049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403" name="Option Button 115" hidden="1">
                <a:extLst>
                  <a:ext uri="{63B3BB69-23CF-44E3-9099-C40C66FF867C}">
                    <a14:compatExt spid="_x0000_s12403"/>
                  </a:ext>
                  <a:ext uri="{FF2B5EF4-FFF2-40B4-BE49-F238E27FC236}">
                    <a16:creationId xmlns:a16="http://schemas.microsoft.com/office/drawing/2014/main" id="{00000000-0008-0000-0300-000073300000}"/>
                  </a:ext>
                </a:extLst>
              </xdr:cNvPr>
              <xdr:cNvSpPr/>
            </xdr:nvSpPr>
            <xdr:spPr bwMode="auto">
              <a:xfrm>
                <a:off x="742950" y="396049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404" name="Option Button 116" hidden="1">
                <a:extLst>
                  <a:ext uri="{63B3BB69-23CF-44E3-9099-C40C66FF867C}">
                    <a14:compatExt spid="_x0000_s12404"/>
                  </a:ext>
                  <a:ext uri="{FF2B5EF4-FFF2-40B4-BE49-F238E27FC236}">
                    <a16:creationId xmlns:a16="http://schemas.microsoft.com/office/drawing/2014/main" id="{00000000-0008-0000-0300-000074300000}"/>
                  </a:ext>
                </a:extLst>
              </xdr:cNvPr>
              <xdr:cNvSpPr/>
            </xdr:nvSpPr>
            <xdr:spPr bwMode="auto">
              <a:xfrm>
                <a:off x="285750" y="396049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225136</xdr:colOff>
          <xdr:row>104</xdr:row>
          <xdr:rowOff>205244</xdr:rowOff>
        </xdr:from>
        <xdr:to>
          <xdr:col>5</xdr:col>
          <xdr:colOff>801832</xdr:colOff>
          <xdr:row>105</xdr:row>
          <xdr:rowOff>213904</xdr:rowOff>
        </xdr:to>
        <xdr:grpSp>
          <xdr:nvGrpSpPr>
            <xdr:cNvPr id="31" name="グループ化 30">
              <a:extLst>
                <a:ext uri="{FF2B5EF4-FFF2-40B4-BE49-F238E27FC236}">
                  <a16:creationId xmlns:a16="http://schemas.microsoft.com/office/drawing/2014/main" id="{00000000-0008-0000-0300-00001F000000}"/>
                </a:ext>
              </a:extLst>
            </xdr:cNvPr>
            <xdr:cNvGrpSpPr/>
          </xdr:nvGrpSpPr>
          <xdr:grpSpPr>
            <a:xfrm>
              <a:off x="225136" y="40905569"/>
              <a:ext cx="7987146" cy="484910"/>
              <a:chOff x="228600" y="40700523"/>
              <a:chExt cx="7981950" cy="476251"/>
            </a:xfrm>
          </xdr:grpSpPr>
          <xdr:sp macro="" textlink="">
            <xdr:nvSpPr>
              <xdr:cNvPr id="12405" name="Group Box 117" hidden="1">
                <a:extLst>
                  <a:ext uri="{63B3BB69-23CF-44E3-9099-C40C66FF867C}">
                    <a14:compatExt spid="_x0000_s12405"/>
                  </a:ext>
                  <a:ext uri="{FF2B5EF4-FFF2-40B4-BE49-F238E27FC236}">
                    <a16:creationId xmlns:a16="http://schemas.microsoft.com/office/drawing/2014/main" id="{00000000-0008-0000-0300-000075300000}"/>
                  </a:ext>
                </a:extLst>
              </xdr:cNvPr>
              <xdr:cNvSpPr/>
            </xdr:nvSpPr>
            <xdr:spPr bwMode="auto">
              <a:xfrm>
                <a:off x="228600" y="40700523"/>
                <a:ext cx="7981950" cy="476251"/>
              </a:xfrm>
              <a:prstGeom prst="rect">
                <a:avLst/>
              </a:prstGeom>
              <a:noFill/>
              <a:ln w="9525">
                <a:miter lim="800000"/>
                <a:headEnd/>
                <a:tailEnd/>
              </a:ln>
              <a:extLst>
                <a:ext uri="{909E8E84-426E-40DD-AFC4-6F175D3DCCD1}">
                  <a14:hiddenFill>
                    <a:noFill/>
                  </a14:hiddenFill>
                </a:ext>
              </a:extLst>
            </xdr:spPr>
          </xdr:sp>
          <xdr:sp macro="" textlink="">
            <xdr:nvSpPr>
              <xdr:cNvPr id="12406" name="Option Button 118" hidden="1">
                <a:extLst>
                  <a:ext uri="{63B3BB69-23CF-44E3-9099-C40C66FF867C}">
                    <a14:compatExt spid="_x0000_s12406"/>
                  </a:ext>
                  <a:ext uri="{FF2B5EF4-FFF2-40B4-BE49-F238E27FC236}">
                    <a16:creationId xmlns:a16="http://schemas.microsoft.com/office/drawing/2014/main" id="{00000000-0008-0000-0300-000076300000}"/>
                  </a:ext>
                </a:extLst>
              </xdr:cNvPr>
              <xdr:cNvSpPr/>
            </xdr:nvSpPr>
            <xdr:spPr bwMode="auto">
              <a:xfrm>
                <a:off x="7429500" y="409003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407" name="Option Button 119" hidden="1">
                <a:extLst>
                  <a:ext uri="{63B3BB69-23CF-44E3-9099-C40C66FF867C}">
                    <a14:compatExt spid="_x0000_s12407"/>
                  </a:ext>
                  <a:ext uri="{FF2B5EF4-FFF2-40B4-BE49-F238E27FC236}">
                    <a16:creationId xmlns:a16="http://schemas.microsoft.com/office/drawing/2014/main" id="{00000000-0008-0000-0300-000077300000}"/>
                  </a:ext>
                </a:extLst>
              </xdr:cNvPr>
              <xdr:cNvSpPr/>
            </xdr:nvSpPr>
            <xdr:spPr bwMode="auto">
              <a:xfrm>
                <a:off x="742950" y="409003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408" name="Option Button 120" hidden="1">
                <a:extLst>
                  <a:ext uri="{63B3BB69-23CF-44E3-9099-C40C66FF867C}">
                    <a14:compatExt spid="_x0000_s12408"/>
                  </a:ext>
                  <a:ext uri="{FF2B5EF4-FFF2-40B4-BE49-F238E27FC236}">
                    <a16:creationId xmlns:a16="http://schemas.microsoft.com/office/drawing/2014/main" id="{00000000-0008-0000-0300-000078300000}"/>
                  </a:ext>
                </a:extLst>
              </xdr:cNvPr>
              <xdr:cNvSpPr/>
            </xdr:nvSpPr>
            <xdr:spPr bwMode="auto">
              <a:xfrm>
                <a:off x="285750" y="409003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225136</xdr:colOff>
          <xdr:row>105</xdr:row>
          <xdr:rowOff>213906</xdr:rowOff>
        </xdr:from>
        <xdr:to>
          <xdr:col>5</xdr:col>
          <xdr:colOff>801832</xdr:colOff>
          <xdr:row>106</xdr:row>
          <xdr:rowOff>222565</xdr:rowOff>
        </xdr:to>
        <xdr:grpSp>
          <xdr:nvGrpSpPr>
            <xdr:cNvPr id="32" name="グループ化 31">
              <a:extLst>
                <a:ext uri="{FF2B5EF4-FFF2-40B4-BE49-F238E27FC236}">
                  <a16:creationId xmlns:a16="http://schemas.microsoft.com/office/drawing/2014/main" id="{00000000-0008-0000-0300-000020000000}"/>
                </a:ext>
              </a:extLst>
            </xdr:cNvPr>
            <xdr:cNvGrpSpPr/>
          </xdr:nvGrpSpPr>
          <xdr:grpSpPr>
            <a:xfrm>
              <a:off x="225136" y="41390481"/>
              <a:ext cx="7987146" cy="484909"/>
              <a:chOff x="228600" y="41176699"/>
              <a:chExt cx="7981950" cy="476250"/>
            </a:xfrm>
          </xdr:grpSpPr>
          <xdr:sp macro="" textlink="">
            <xdr:nvSpPr>
              <xdr:cNvPr id="12409" name="Group Box 121" hidden="1">
                <a:extLst>
                  <a:ext uri="{63B3BB69-23CF-44E3-9099-C40C66FF867C}">
                    <a14:compatExt spid="_x0000_s12409"/>
                  </a:ext>
                  <a:ext uri="{FF2B5EF4-FFF2-40B4-BE49-F238E27FC236}">
                    <a16:creationId xmlns:a16="http://schemas.microsoft.com/office/drawing/2014/main" id="{00000000-0008-0000-0300-000079300000}"/>
                  </a:ext>
                </a:extLst>
              </xdr:cNvPr>
              <xdr:cNvSpPr/>
            </xdr:nvSpPr>
            <xdr:spPr bwMode="auto">
              <a:xfrm>
                <a:off x="228600" y="41176699"/>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410" name="Option Button 122" hidden="1">
                <a:extLst>
                  <a:ext uri="{63B3BB69-23CF-44E3-9099-C40C66FF867C}">
                    <a14:compatExt spid="_x0000_s12410"/>
                  </a:ext>
                  <a:ext uri="{FF2B5EF4-FFF2-40B4-BE49-F238E27FC236}">
                    <a16:creationId xmlns:a16="http://schemas.microsoft.com/office/drawing/2014/main" id="{00000000-0008-0000-0300-00007A300000}"/>
                  </a:ext>
                </a:extLst>
              </xdr:cNvPr>
              <xdr:cNvSpPr/>
            </xdr:nvSpPr>
            <xdr:spPr bwMode="auto">
              <a:xfrm>
                <a:off x="7429500" y="413766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411" name="Option Button 123" hidden="1">
                <a:extLst>
                  <a:ext uri="{63B3BB69-23CF-44E3-9099-C40C66FF867C}">
                    <a14:compatExt spid="_x0000_s12411"/>
                  </a:ext>
                  <a:ext uri="{FF2B5EF4-FFF2-40B4-BE49-F238E27FC236}">
                    <a16:creationId xmlns:a16="http://schemas.microsoft.com/office/drawing/2014/main" id="{00000000-0008-0000-0300-00007B300000}"/>
                  </a:ext>
                </a:extLst>
              </xdr:cNvPr>
              <xdr:cNvSpPr/>
            </xdr:nvSpPr>
            <xdr:spPr bwMode="auto">
              <a:xfrm>
                <a:off x="742950" y="413766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412" name="Option Button 124" hidden="1">
                <a:extLst>
                  <a:ext uri="{63B3BB69-23CF-44E3-9099-C40C66FF867C}">
                    <a14:compatExt spid="_x0000_s12412"/>
                  </a:ext>
                  <a:ext uri="{FF2B5EF4-FFF2-40B4-BE49-F238E27FC236}">
                    <a16:creationId xmlns:a16="http://schemas.microsoft.com/office/drawing/2014/main" id="{00000000-0008-0000-0300-00007C300000}"/>
                  </a:ext>
                </a:extLst>
              </xdr:cNvPr>
              <xdr:cNvSpPr/>
            </xdr:nvSpPr>
            <xdr:spPr bwMode="auto">
              <a:xfrm>
                <a:off x="285750" y="413766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225136</xdr:colOff>
          <xdr:row>121</xdr:row>
          <xdr:rowOff>191396</xdr:rowOff>
        </xdr:from>
        <xdr:to>
          <xdr:col>5</xdr:col>
          <xdr:colOff>801832</xdr:colOff>
          <xdr:row>122</xdr:row>
          <xdr:rowOff>200055</xdr:rowOff>
        </xdr:to>
        <xdr:grpSp>
          <xdr:nvGrpSpPr>
            <xdr:cNvPr id="33" name="グループ化 32">
              <a:extLst>
                <a:ext uri="{FF2B5EF4-FFF2-40B4-BE49-F238E27FC236}">
                  <a16:creationId xmlns:a16="http://schemas.microsoft.com/office/drawing/2014/main" id="{00000000-0008-0000-0300-000021000000}"/>
                </a:ext>
              </a:extLst>
            </xdr:cNvPr>
            <xdr:cNvGrpSpPr/>
          </xdr:nvGrpSpPr>
          <xdr:grpSpPr>
            <a:xfrm>
              <a:off x="225136" y="47330621"/>
              <a:ext cx="7987146" cy="484909"/>
              <a:chOff x="228600" y="47139369"/>
              <a:chExt cx="7981950" cy="476250"/>
            </a:xfrm>
          </xdr:grpSpPr>
          <xdr:sp macro="" textlink="">
            <xdr:nvSpPr>
              <xdr:cNvPr id="12413" name="Group Box 125" hidden="1">
                <a:extLst>
                  <a:ext uri="{63B3BB69-23CF-44E3-9099-C40C66FF867C}">
                    <a14:compatExt spid="_x0000_s12413"/>
                  </a:ext>
                  <a:ext uri="{FF2B5EF4-FFF2-40B4-BE49-F238E27FC236}">
                    <a16:creationId xmlns:a16="http://schemas.microsoft.com/office/drawing/2014/main" id="{00000000-0008-0000-0300-00007D300000}"/>
                  </a:ext>
                </a:extLst>
              </xdr:cNvPr>
              <xdr:cNvSpPr/>
            </xdr:nvSpPr>
            <xdr:spPr bwMode="auto">
              <a:xfrm>
                <a:off x="228600" y="47139369"/>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414" name="Option Button 126" hidden="1">
                <a:extLst>
                  <a:ext uri="{63B3BB69-23CF-44E3-9099-C40C66FF867C}">
                    <a14:compatExt spid="_x0000_s12414"/>
                  </a:ext>
                  <a:ext uri="{FF2B5EF4-FFF2-40B4-BE49-F238E27FC236}">
                    <a16:creationId xmlns:a16="http://schemas.microsoft.com/office/drawing/2014/main" id="{00000000-0008-0000-0300-00007E300000}"/>
                  </a:ext>
                </a:extLst>
              </xdr:cNvPr>
              <xdr:cNvSpPr/>
            </xdr:nvSpPr>
            <xdr:spPr bwMode="auto">
              <a:xfrm>
                <a:off x="7429500" y="473392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415" name="Option Button 127" hidden="1">
                <a:extLst>
                  <a:ext uri="{63B3BB69-23CF-44E3-9099-C40C66FF867C}">
                    <a14:compatExt spid="_x0000_s12415"/>
                  </a:ext>
                  <a:ext uri="{FF2B5EF4-FFF2-40B4-BE49-F238E27FC236}">
                    <a16:creationId xmlns:a16="http://schemas.microsoft.com/office/drawing/2014/main" id="{00000000-0008-0000-0300-00007F300000}"/>
                  </a:ext>
                </a:extLst>
              </xdr:cNvPr>
              <xdr:cNvSpPr/>
            </xdr:nvSpPr>
            <xdr:spPr bwMode="auto">
              <a:xfrm>
                <a:off x="742950" y="473392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416" name="Option Button 128" hidden="1">
                <a:extLst>
                  <a:ext uri="{63B3BB69-23CF-44E3-9099-C40C66FF867C}">
                    <a14:compatExt spid="_x0000_s12416"/>
                  </a:ext>
                  <a:ext uri="{FF2B5EF4-FFF2-40B4-BE49-F238E27FC236}">
                    <a16:creationId xmlns:a16="http://schemas.microsoft.com/office/drawing/2014/main" id="{00000000-0008-0000-0300-000080300000}"/>
                  </a:ext>
                </a:extLst>
              </xdr:cNvPr>
              <xdr:cNvSpPr/>
            </xdr:nvSpPr>
            <xdr:spPr bwMode="auto">
              <a:xfrm>
                <a:off x="285750" y="473392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225136</xdr:colOff>
          <xdr:row>122</xdr:row>
          <xdr:rowOff>200055</xdr:rowOff>
        </xdr:from>
        <xdr:to>
          <xdr:col>5</xdr:col>
          <xdr:colOff>801832</xdr:colOff>
          <xdr:row>123</xdr:row>
          <xdr:rowOff>208714</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225136" y="47815530"/>
              <a:ext cx="7987146" cy="484909"/>
              <a:chOff x="228600" y="47615618"/>
              <a:chExt cx="7981950" cy="476250"/>
            </a:xfrm>
          </xdr:grpSpPr>
          <xdr:sp macro="" textlink="">
            <xdr:nvSpPr>
              <xdr:cNvPr id="12417" name="Group Box 129" hidden="1">
                <a:extLst>
                  <a:ext uri="{63B3BB69-23CF-44E3-9099-C40C66FF867C}">
                    <a14:compatExt spid="_x0000_s12417"/>
                  </a:ext>
                  <a:ext uri="{FF2B5EF4-FFF2-40B4-BE49-F238E27FC236}">
                    <a16:creationId xmlns:a16="http://schemas.microsoft.com/office/drawing/2014/main" id="{00000000-0008-0000-0300-000081300000}"/>
                  </a:ext>
                </a:extLst>
              </xdr:cNvPr>
              <xdr:cNvSpPr/>
            </xdr:nvSpPr>
            <xdr:spPr bwMode="auto">
              <a:xfrm>
                <a:off x="228600" y="47615618"/>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418" name="Option Button 130" hidden="1">
                <a:extLst>
                  <a:ext uri="{63B3BB69-23CF-44E3-9099-C40C66FF867C}">
                    <a14:compatExt spid="_x0000_s12418"/>
                  </a:ext>
                  <a:ext uri="{FF2B5EF4-FFF2-40B4-BE49-F238E27FC236}">
                    <a16:creationId xmlns:a16="http://schemas.microsoft.com/office/drawing/2014/main" id="{00000000-0008-0000-0300-000082300000}"/>
                  </a:ext>
                </a:extLst>
              </xdr:cNvPr>
              <xdr:cNvSpPr/>
            </xdr:nvSpPr>
            <xdr:spPr bwMode="auto">
              <a:xfrm>
                <a:off x="7429500" y="478155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419" name="Option Button 131" hidden="1">
                <a:extLst>
                  <a:ext uri="{63B3BB69-23CF-44E3-9099-C40C66FF867C}">
                    <a14:compatExt spid="_x0000_s12419"/>
                  </a:ext>
                  <a:ext uri="{FF2B5EF4-FFF2-40B4-BE49-F238E27FC236}">
                    <a16:creationId xmlns:a16="http://schemas.microsoft.com/office/drawing/2014/main" id="{00000000-0008-0000-0300-000083300000}"/>
                  </a:ext>
                </a:extLst>
              </xdr:cNvPr>
              <xdr:cNvSpPr/>
            </xdr:nvSpPr>
            <xdr:spPr bwMode="auto">
              <a:xfrm>
                <a:off x="742950" y="478155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420" name="Option Button 132" hidden="1">
                <a:extLst>
                  <a:ext uri="{63B3BB69-23CF-44E3-9099-C40C66FF867C}">
                    <a14:compatExt spid="_x0000_s12420"/>
                  </a:ext>
                  <a:ext uri="{FF2B5EF4-FFF2-40B4-BE49-F238E27FC236}">
                    <a16:creationId xmlns:a16="http://schemas.microsoft.com/office/drawing/2014/main" id="{00000000-0008-0000-0300-000084300000}"/>
                  </a:ext>
                </a:extLst>
              </xdr:cNvPr>
              <xdr:cNvSpPr/>
            </xdr:nvSpPr>
            <xdr:spPr bwMode="auto">
              <a:xfrm>
                <a:off x="285750" y="478155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225136</xdr:colOff>
          <xdr:row>123</xdr:row>
          <xdr:rowOff>208715</xdr:rowOff>
        </xdr:from>
        <xdr:to>
          <xdr:col>5</xdr:col>
          <xdr:colOff>801832</xdr:colOff>
          <xdr:row>124</xdr:row>
          <xdr:rowOff>217374</xdr:rowOff>
        </xdr:to>
        <xdr:grpSp>
          <xdr:nvGrpSpPr>
            <xdr:cNvPr id="35" name="グループ化 34">
              <a:extLst>
                <a:ext uri="{FF2B5EF4-FFF2-40B4-BE49-F238E27FC236}">
                  <a16:creationId xmlns:a16="http://schemas.microsoft.com/office/drawing/2014/main" id="{00000000-0008-0000-0300-000023000000}"/>
                </a:ext>
              </a:extLst>
            </xdr:cNvPr>
            <xdr:cNvGrpSpPr/>
          </xdr:nvGrpSpPr>
          <xdr:grpSpPr>
            <a:xfrm>
              <a:off x="225136" y="48300440"/>
              <a:ext cx="7987146" cy="484909"/>
              <a:chOff x="228600" y="48091869"/>
              <a:chExt cx="7981950" cy="476250"/>
            </a:xfrm>
          </xdr:grpSpPr>
          <xdr:sp macro="" textlink="">
            <xdr:nvSpPr>
              <xdr:cNvPr id="12421" name="Group Box 133" hidden="1">
                <a:extLst>
                  <a:ext uri="{63B3BB69-23CF-44E3-9099-C40C66FF867C}">
                    <a14:compatExt spid="_x0000_s12421"/>
                  </a:ext>
                  <a:ext uri="{FF2B5EF4-FFF2-40B4-BE49-F238E27FC236}">
                    <a16:creationId xmlns:a16="http://schemas.microsoft.com/office/drawing/2014/main" id="{00000000-0008-0000-0300-000085300000}"/>
                  </a:ext>
                </a:extLst>
              </xdr:cNvPr>
              <xdr:cNvSpPr/>
            </xdr:nvSpPr>
            <xdr:spPr bwMode="auto">
              <a:xfrm>
                <a:off x="228600" y="48091869"/>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422" name="Option Button 134" hidden="1">
                <a:extLst>
                  <a:ext uri="{63B3BB69-23CF-44E3-9099-C40C66FF867C}">
                    <a14:compatExt spid="_x0000_s12422"/>
                  </a:ext>
                  <a:ext uri="{FF2B5EF4-FFF2-40B4-BE49-F238E27FC236}">
                    <a16:creationId xmlns:a16="http://schemas.microsoft.com/office/drawing/2014/main" id="{00000000-0008-0000-0300-000086300000}"/>
                  </a:ext>
                </a:extLst>
              </xdr:cNvPr>
              <xdr:cNvSpPr/>
            </xdr:nvSpPr>
            <xdr:spPr bwMode="auto">
              <a:xfrm>
                <a:off x="7429500" y="482917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423" name="Option Button 135" hidden="1">
                <a:extLst>
                  <a:ext uri="{63B3BB69-23CF-44E3-9099-C40C66FF867C}">
                    <a14:compatExt spid="_x0000_s12423"/>
                  </a:ext>
                  <a:ext uri="{FF2B5EF4-FFF2-40B4-BE49-F238E27FC236}">
                    <a16:creationId xmlns:a16="http://schemas.microsoft.com/office/drawing/2014/main" id="{00000000-0008-0000-0300-000087300000}"/>
                  </a:ext>
                </a:extLst>
              </xdr:cNvPr>
              <xdr:cNvSpPr/>
            </xdr:nvSpPr>
            <xdr:spPr bwMode="auto">
              <a:xfrm>
                <a:off x="742950" y="482917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424" name="Option Button 136" hidden="1">
                <a:extLst>
                  <a:ext uri="{63B3BB69-23CF-44E3-9099-C40C66FF867C}">
                    <a14:compatExt spid="_x0000_s12424"/>
                  </a:ext>
                  <a:ext uri="{FF2B5EF4-FFF2-40B4-BE49-F238E27FC236}">
                    <a16:creationId xmlns:a16="http://schemas.microsoft.com/office/drawing/2014/main" id="{00000000-0008-0000-0300-000088300000}"/>
                  </a:ext>
                </a:extLst>
              </xdr:cNvPr>
              <xdr:cNvSpPr/>
            </xdr:nvSpPr>
            <xdr:spPr bwMode="auto">
              <a:xfrm>
                <a:off x="285750" y="482917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225136</xdr:colOff>
          <xdr:row>124</xdr:row>
          <xdr:rowOff>217374</xdr:rowOff>
        </xdr:from>
        <xdr:to>
          <xdr:col>5</xdr:col>
          <xdr:colOff>801832</xdr:colOff>
          <xdr:row>125</xdr:row>
          <xdr:rowOff>226033</xdr:rowOff>
        </xdr:to>
        <xdr:grpSp>
          <xdr:nvGrpSpPr>
            <xdr:cNvPr id="36" name="グループ化 35">
              <a:extLst>
                <a:ext uri="{FF2B5EF4-FFF2-40B4-BE49-F238E27FC236}">
                  <a16:creationId xmlns:a16="http://schemas.microsoft.com/office/drawing/2014/main" id="{00000000-0008-0000-0300-000024000000}"/>
                </a:ext>
              </a:extLst>
            </xdr:cNvPr>
            <xdr:cNvGrpSpPr/>
          </xdr:nvGrpSpPr>
          <xdr:grpSpPr>
            <a:xfrm>
              <a:off x="225136" y="48785349"/>
              <a:ext cx="7987146" cy="484909"/>
              <a:chOff x="228600" y="48568120"/>
              <a:chExt cx="7981950" cy="476250"/>
            </a:xfrm>
          </xdr:grpSpPr>
          <xdr:sp macro="" textlink="">
            <xdr:nvSpPr>
              <xdr:cNvPr id="12425" name="Group Box 137" hidden="1">
                <a:extLst>
                  <a:ext uri="{63B3BB69-23CF-44E3-9099-C40C66FF867C}">
                    <a14:compatExt spid="_x0000_s12425"/>
                  </a:ext>
                  <a:ext uri="{FF2B5EF4-FFF2-40B4-BE49-F238E27FC236}">
                    <a16:creationId xmlns:a16="http://schemas.microsoft.com/office/drawing/2014/main" id="{00000000-0008-0000-0300-000089300000}"/>
                  </a:ext>
                </a:extLst>
              </xdr:cNvPr>
              <xdr:cNvSpPr/>
            </xdr:nvSpPr>
            <xdr:spPr bwMode="auto">
              <a:xfrm>
                <a:off x="228600" y="48568120"/>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426" name="Option Button 138" hidden="1">
                <a:extLst>
                  <a:ext uri="{63B3BB69-23CF-44E3-9099-C40C66FF867C}">
                    <a14:compatExt spid="_x0000_s12426"/>
                  </a:ext>
                  <a:ext uri="{FF2B5EF4-FFF2-40B4-BE49-F238E27FC236}">
                    <a16:creationId xmlns:a16="http://schemas.microsoft.com/office/drawing/2014/main" id="{00000000-0008-0000-0300-00008A300000}"/>
                  </a:ext>
                </a:extLst>
              </xdr:cNvPr>
              <xdr:cNvSpPr/>
            </xdr:nvSpPr>
            <xdr:spPr bwMode="auto">
              <a:xfrm>
                <a:off x="7429500" y="487680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427" name="Option Button 139" hidden="1">
                <a:extLst>
                  <a:ext uri="{63B3BB69-23CF-44E3-9099-C40C66FF867C}">
                    <a14:compatExt spid="_x0000_s12427"/>
                  </a:ext>
                  <a:ext uri="{FF2B5EF4-FFF2-40B4-BE49-F238E27FC236}">
                    <a16:creationId xmlns:a16="http://schemas.microsoft.com/office/drawing/2014/main" id="{00000000-0008-0000-0300-00008B300000}"/>
                  </a:ext>
                </a:extLst>
              </xdr:cNvPr>
              <xdr:cNvSpPr/>
            </xdr:nvSpPr>
            <xdr:spPr bwMode="auto">
              <a:xfrm>
                <a:off x="742950" y="487680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428" name="Option Button 140" hidden="1">
                <a:extLst>
                  <a:ext uri="{63B3BB69-23CF-44E3-9099-C40C66FF867C}">
                    <a14:compatExt spid="_x0000_s12428"/>
                  </a:ext>
                  <a:ext uri="{FF2B5EF4-FFF2-40B4-BE49-F238E27FC236}">
                    <a16:creationId xmlns:a16="http://schemas.microsoft.com/office/drawing/2014/main" id="{00000000-0008-0000-0300-00008C300000}"/>
                  </a:ext>
                </a:extLst>
              </xdr:cNvPr>
              <xdr:cNvSpPr/>
            </xdr:nvSpPr>
            <xdr:spPr bwMode="auto">
              <a:xfrm>
                <a:off x="285750" y="487680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225136</xdr:colOff>
          <xdr:row>135</xdr:row>
          <xdr:rowOff>194864</xdr:rowOff>
        </xdr:from>
        <xdr:to>
          <xdr:col>5</xdr:col>
          <xdr:colOff>801832</xdr:colOff>
          <xdr:row>136</xdr:row>
          <xdr:rowOff>203523</xdr:rowOff>
        </xdr:to>
        <xdr:grpSp>
          <xdr:nvGrpSpPr>
            <xdr:cNvPr id="37" name="グループ化 36">
              <a:extLst>
                <a:ext uri="{FF2B5EF4-FFF2-40B4-BE49-F238E27FC236}">
                  <a16:creationId xmlns:a16="http://schemas.microsoft.com/office/drawing/2014/main" id="{00000000-0008-0000-0300-000025000000}"/>
                </a:ext>
              </a:extLst>
            </xdr:cNvPr>
            <xdr:cNvGrpSpPr/>
          </xdr:nvGrpSpPr>
          <xdr:grpSpPr>
            <a:xfrm>
              <a:off x="225136" y="53582489"/>
              <a:ext cx="7987146" cy="484909"/>
              <a:chOff x="228600" y="53387786"/>
              <a:chExt cx="7981950" cy="476250"/>
            </a:xfrm>
          </xdr:grpSpPr>
          <xdr:sp macro="" textlink="">
            <xdr:nvSpPr>
              <xdr:cNvPr id="12429" name="Group Box 141" hidden="1">
                <a:extLst>
                  <a:ext uri="{63B3BB69-23CF-44E3-9099-C40C66FF867C}">
                    <a14:compatExt spid="_x0000_s12429"/>
                  </a:ext>
                  <a:ext uri="{FF2B5EF4-FFF2-40B4-BE49-F238E27FC236}">
                    <a16:creationId xmlns:a16="http://schemas.microsoft.com/office/drawing/2014/main" id="{00000000-0008-0000-0300-00008D300000}"/>
                  </a:ext>
                </a:extLst>
              </xdr:cNvPr>
              <xdr:cNvSpPr/>
            </xdr:nvSpPr>
            <xdr:spPr bwMode="auto">
              <a:xfrm>
                <a:off x="228600" y="53387786"/>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430" name="Option Button 142" hidden="1">
                <a:extLst>
                  <a:ext uri="{63B3BB69-23CF-44E3-9099-C40C66FF867C}">
                    <a14:compatExt spid="_x0000_s12430"/>
                  </a:ext>
                  <a:ext uri="{FF2B5EF4-FFF2-40B4-BE49-F238E27FC236}">
                    <a16:creationId xmlns:a16="http://schemas.microsoft.com/office/drawing/2014/main" id="{00000000-0008-0000-0300-00008E300000}"/>
                  </a:ext>
                </a:extLst>
              </xdr:cNvPr>
              <xdr:cNvSpPr/>
            </xdr:nvSpPr>
            <xdr:spPr bwMode="auto">
              <a:xfrm>
                <a:off x="7429500" y="535876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431" name="Option Button 143" hidden="1">
                <a:extLst>
                  <a:ext uri="{63B3BB69-23CF-44E3-9099-C40C66FF867C}">
                    <a14:compatExt spid="_x0000_s12431"/>
                  </a:ext>
                  <a:ext uri="{FF2B5EF4-FFF2-40B4-BE49-F238E27FC236}">
                    <a16:creationId xmlns:a16="http://schemas.microsoft.com/office/drawing/2014/main" id="{00000000-0008-0000-0300-00008F300000}"/>
                  </a:ext>
                </a:extLst>
              </xdr:cNvPr>
              <xdr:cNvSpPr/>
            </xdr:nvSpPr>
            <xdr:spPr bwMode="auto">
              <a:xfrm>
                <a:off x="742950" y="535876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432" name="Option Button 144" hidden="1">
                <a:extLst>
                  <a:ext uri="{63B3BB69-23CF-44E3-9099-C40C66FF867C}">
                    <a14:compatExt spid="_x0000_s12432"/>
                  </a:ext>
                  <a:ext uri="{FF2B5EF4-FFF2-40B4-BE49-F238E27FC236}">
                    <a16:creationId xmlns:a16="http://schemas.microsoft.com/office/drawing/2014/main" id="{00000000-0008-0000-0300-000090300000}"/>
                  </a:ext>
                </a:extLst>
              </xdr:cNvPr>
              <xdr:cNvSpPr/>
            </xdr:nvSpPr>
            <xdr:spPr bwMode="auto">
              <a:xfrm>
                <a:off x="285750" y="535876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225136</xdr:colOff>
          <xdr:row>136</xdr:row>
          <xdr:rowOff>203524</xdr:rowOff>
        </xdr:from>
        <xdr:to>
          <xdr:col>5</xdr:col>
          <xdr:colOff>801832</xdr:colOff>
          <xdr:row>137</xdr:row>
          <xdr:rowOff>212183</xdr:rowOff>
        </xdr:to>
        <xdr:grpSp>
          <xdr:nvGrpSpPr>
            <xdr:cNvPr id="38" name="グループ化 37">
              <a:extLst>
                <a:ext uri="{FF2B5EF4-FFF2-40B4-BE49-F238E27FC236}">
                  <a16:creationId xmlns:a16="http://schemas.microsoft.com/office/drawing/2014/main" id="{00000000-0008-0000-0300-000026000000}"/>
                </a:ext>
              </a:extLst>
            </xdr:cNvPr>
            <xdr:cNvGrpSpPr/>
          </xdr:nvGrpSpPr>
          <xdr:grpSpPr>
            <a:xfrm>
              <a:off x="225136" y="54067399"/>
              <a:ext cx="7987146" cy="484909"/>
              <a:chOff x="228600" y="53864037"/>
              <a:chExt cx="7981950" cy="476250"/>
            </a:xfrm>
          </xdr:grpSpPr>
          <xdr:sp macro="" textlink="">
            <xdr:nvSpPr>
              <xdr:cNvPr id="12433" name="Group Box 145" hidden="1">
                <a:extLst>
                  <a:ext uri="{63B3BB69-23CF-44E3-9099-C40C66FF867C}">
                    <a14:compatExt spid="_x0000_s12433"/>
                  </a:ext>
                  <a:ext uri="{FF2B5EF4-FFF2-40B4-BE49-F238E27FC236}">
                    <a16:creationId xmlns:a16="http://schemas.microsoft.com/office/drawing/2014/main" id="{00000000-0008-0000-0300-000091300000}"/>
                  </a:ext>
                </a:extLst>
              </xdr:cNvPr>
              <xdr:cNvSpPr/>
            </xdr:nvSpPr>
            <xdr:spPr bwMode="auto">
              <a:xfrm>
                <a:off x="228600" y="53864037"/>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434" name="Option Button 146" hidden="1">
                <a:extLst>
                  <a:ext uri="{63B3BB69-23CF-44E3-9099-C40C66FF867C}">
                    <a14:compatExt spid="_x0000_s12434"/>
                  </a:ext>
                  <a:ext uri="{FF2B5EF4-FFF2-40B4-BE49-F238E27FC236}">
                    <a16:creationId xmlns:a16="http://schemas.microsoft.com/office/drawing/2014/main" id="{00000000-0008-0000-0300-000092300000}"/>
                  </a:ext>
                </a:extLst>
              </xdr:cNvPr>
              <xdr:cNvSpPr/>
            </xdr:nvSpPr>
            <xdr:spPr bwMode="auto">
              <a:xfrm>
                <a:off x="7429500" y="540639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435" name="Option Button 147" hidden="1">
                <a:extLst>
                  <a:ext uri="{63B3BB69-23CF-44E3-9099-C40C66FF867C}">
                    <a14:compatExt spid="_x0000_s12435"/>
                  </a:ext>
                  <a:ext uri="{FF2B5EF4-FFF2-40B4-BE49-F238E27FC236}">
                    <a16:creationId xmlns:a16="http://schemas.microsoft.com/office/drawing/2014/main" id="{00000000-0008-0000-0300-000093300000}"/>
                  </a:ext>
                </a:extLst>
              </xdr:cNvPr>
              <xdr:cNvSpPr/>
            </xdr:nvSpPr>
            <xdr:spPr bwMode="auto">
              <a:xfrm>
                <a:off x="742950" y="540639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436" name="Option Button 148" hidden="1">
                <a:extLst>
                  <a:ext uri="{63B3BB69-23CF-44E3-9099-C40C66FF867C}">
                    <a14:compatExt spid="_x0000_s12436"/>
                  </a:ext>
                  <a:ext uri="{FF2B5EF4-FFF2-40B4-BE49-F238E27FC236}">
                    <a16:creationId xmlns:a16="http://schemas.microsoft.com/office/drawing/2014/main" id="{00000000-0008-0000-0300-000094300000}"/>
                  </a:ext>
                </a:extLst>
              </xdr:cNvPr>
              <xdr:cNvSpPr/>
            </xdr:nvSpPr>
            <xdr:spPr bwMode="auto">
              <a:xfrm>
                <a:off x="285750" y="540639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225136</xdr:colOff>
          <xdr:row>137</xdr:row>
          <xdr:rowOff>212183</xdr:rowOff>
        </xdr:from>
        <xdr:to>
          <xdr:col>5</xdr:col>
          <xdr:colOff>801832</xdr:colOff>
          <xdr:row>138</xdr:row>
          <xdr:rowOff>220842</xdr:rowOff>
        </xdr:to>
        <xdr:grpSp>
          <xdr:nvGrpSpPr>
            <xdr:cNvPr id="39" name="グループ化 38">
              <a:extLst>
                <a:ext uri="{FF2B5EF4-FFF2-40B4-BE49-F238E27FC236}">
                  <a16:creationId xmlns:a16="http://schemas.microsoft.com/office/drawing/2014/main" id="{00000000-0008-0000-0300-000027000000}"/>
                </a:ext>
              </a:extLst>
            </xdr:cNvPr>
            <xdr:cNvGrpSpPr/>
          </xdr:nvGrpSpPr>
          <xdr:grpSpPr>
            <a:xfrm>
              <a:off x="225136" y="54552308"/>
              <a:ext cx="7987146" cy="484909"/>
              <a:chOff x="228600" y="54340290"/>
              <a:chExt cx="7981950" cy="476250"/>
            </a:xfrm>
          </xdr:grpSpPr>
          <xdr:sp macro="" textlink="">
            <xdr:nvSpPr>
              <xdr:cNvPr id="12437" name="Group Box 149" hidden="1">
                <a:extLst>
                  <a:ext uri="{63B3BB69-23CF-44E3-9099-C40C66FF867C}">
                    <a14:compatExt spid="_x0000_s12437"/>
                  </a:ext>
                  <a:ext uri="{FF2B5EF4-FFF2-40B4-BE49-F238E27FC236}">
                    <a16:creationId xmlns:a16="http://schemas.microsoft.com/office/drawing/2014/main" id="{00000000-0008-0000-0300-000095300000}"/>
                  </a:ext>
                </a:extLst>
              </xdr:cNvPr>
              <xdr:cNvSpPr/>
            </xdr:nvSpPr>
            <xdr:spPr bwMode="auto">
              <a:xfrm>
                <a:off x="228600" y="54340290"/>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438" name="Option Button 150" hidden="1">
                <a:extLst>
                  <a:ext uri="{63B3BB69-23CF-44E3-9099-C40C66FF867C}">
                    <a14:compatExt spid="_x0000_s12438"/>
                  </a:ext>
                  <a:ext uri="{FF2B5EF4-FFF2-40B4-BE49-F238E27FC236}">
                    <a16:creationId xmlns:a16="http://schemas.microsoft.com/office/drawing/2014/main" id="{00000000-0008-0000-0300-000096300000}"/>
                  </a:ext>
                </a:extLst>
              </xdr:cNvPr>
              <xdr:cNvSpPr/>
            </xdr:nvSpPr>
            <xdr:spPr bwMode="auto">
              <a:xfrm>
                <a:off x="7429500" y="545401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439" name="Option Button 151" hidden="1">
                <a:extLst>
                  <a:ext uri="{63B3BB69-23CF-44E3-9099-C40C66FF867C}">
                    <a14:compatExt spid="_x0000_s12439"/>
                  </a:ext>
                  <a:ext uri="{FF2B5EF4-FFF2-40B4-BE49-F238E27FC236}">
                    <a16:creationId xmlns:a16="http://schemas.microsoft.com/office/drawing/2014/main" id="{00000000-0008-0000-0300-000097300000}"/>
                  </a:ext>
                </a:extLst>
              </xdr:cNvPr>
              <xdr:cNvSpPr/>
            </xdr:nvSpPr>
            <xdr:spPr bwMode="auto">
              <a:xfrm>
                <a:off x="742950" y="545401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440" name="Option Button 152" hidden="1">
                <a:extLst>
                  <a:ext uri="{63B3BB69-23CF-44E3-9099-C40C66FF867C}">
                    <a14:compatExt spid="_x0000_s12440"/>
                  </a:ext>
                  <a:ext uri="{FF2B5EF4-FFF2-40B4-BE49-F238E27FC236}">
                    <a16:creationId xmlns:a16="http://schemas.microsoft.com/office/drawing/2014/main" id="{00000000-0008-0000-0300-000098300000}"/>
                  </a:ext>
                </a:extLst>
              </xdr:cNvPr>
              <xdr:cNvSpPr/>
            </xdr:nvSpPr>
            <xdr:spPr bwMode="auto">
              <a:xfrm>
                <a:off x="285750" y="545401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225136</xdr:colOff>
          <xdr:row>138</xdr:row>
          <xdr:rowOff>220842</xdr:rowOff>
        </xdr:from>
        <xdr:to>
          <xdr:col>5</xdr:col>
          <xdr:colOff>801832</xdr:colOff>
          <xdr:row>139</xdr:row>
          <xdr:rowOff>229501</xdr:rowOff>
        </xdr:to>
        <xdr:grpSp>
          <xdr:nvGrpSpPr>
            <xdr:cNvPr id="40" name="グループ化 39">
              <a:extLst>
                <a:ext uri="{FF2B5EF4-FFF2-40B4-BE49-F238E27FC236}">
                  <a16:creationId xmlns:a16="http://schemas.microsoft.com/office/drawing/2014/main" id="{00000000-0008-0000-0300-000028000000}"/>
                </a:ext>
              </a:extLst>
            </xdr:cNvPr>
            <xdr:cNvGrpSpPr/>
          </xdr:nvGrpSpPr>
          <xdr:grpSpPr>
            <a:xfrm>
              <a:off x="225136" y="55037217"/>
              <a:ext cx="7987146" cy="484909"/>
              <a:chOff x="228600" y="54816541"/>
              <a:chExt cx="7981950" cy="476250"/>
            </a:xfrm>
          </xdr:grpSpPr>
          <xdr:sp macro="" textlink="">
            <xdr:nvSpPr>
              <xdr:cNvPr id="12441" name="Group Box 153" hidden="1">
                <a:extLst>
                  <a:ext uri="{63B3BB69-23CF-44E3-9099-C40C66FF867C}">
                    <a14:compatExt spid="_x0000_s12441"/>
                  </a:ext>
                  <a:ext uri="{FF2B5EF4-FFF2-40B4-BE49-F238E27FC236}">
                    <a16:creationId xmlns:a16="http://schemas.microsoft.com/office/drawing/2014/main" id="{00000000-0008-0000-0300-000099300000}"/>
                  </a:ext>
                </a:extLst>
              </xdr:cNvPr>
              <xdr:cNvSpPr/>
            </xdr:nvSpPr>
            <xdr:spPr bwMode="auto">
              <a:xfrm>
                <a:off x="228600" y="54816541"/>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442" name="Option Button 154" hidden="1">
                <a:extLst>
                  <a:ext uri="{63B3BB69-23CF-44E3-9099-C40C66FF867C}">
                    <a14:compatExt spid="_x0000_s12442"/>
                  </a:ext>
                  <a:ext uri="{FF2B5EF4-FFF2-40B4-BE49-F238E27FC236}">
                    <a16:creationId xmlns:a16="http://schemas.microsoft.com/office/drawing/2014/main" id="{00000000-0008-0000-0300-00009A300000}"/>
                  </a:ext>
                </a:extLst>
              </xdr:cNvPr>
              <xdr:cNvSpPr/>
            </xdr:nvSpPr>
            <xdr:spPr bwMode="auto">
              <a:xfrm>
                <a:off x="7429500" y="550164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443" name="Option Button 155" hidden="1">
                <a:extLst>
                  <a:ext uri="{63B3BB69-23CF-44E3-9099-C40C66FF867C}">
                    <a14:compatExt spid="_x0000_s12443"/>
                  </a:ext>
                  <a:ext uri="{FF2B5EF4-FFF2-40B4-BE49-F238E27FC236}">
                    <a16:creationId xmlns:a16="http://schemas.microsoft.com/office/drawing/2014/main" id="{00000000-0008-0000-0300-00009B300000}"/>
                  </a:ext>
                </a:extLst>
              </xdr:cNvPr>
              <xdr:cNvSpPr/>
            </xdr:nvSpPr>
            <xdr:spPr bwMode="auto">
              <a:xfrm>
                <a:off x="742950" y="550164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444" name="Option Button 156" hidden="1">
                <a:extLst>
                  <a:ext uri="{63B3BB69-23CF-44E3-9099-C40C66FF867C}">
                    <a14:compatExt spid="_x0000_s12444"/>
                  </a:ext>
                  <a:ext uri="{FF2B5EF4-FFF2-40B4-BE49-F238E27FC236}">
                    <a16:creationId xmlns:a16="http://schemas.microsoft.com/office/drawing/2014/main" id="{00000000-0008-0000-0300-00009C300000}"/>
                  </a:ext>
                </a:extLst>
              </xdr:cNvPr>
              <xdr:cNvSpPr/>
            </xdr:nvSpPr>
            <xdr:spPr bwMode="auto">
              <a:xfrm>
                <a:off x="285750" y="550164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225136</xdr:colOff>
          <xdr:row>139</xdr:row>
          <xdr:rowOff>229502</xdr:rowOff>
        </xdr:from>
        <xdr:to>
          <xdr:col>5</xdr:col>
          <xdr:colOff>801832</xdr:colOff>
          <xdr:row>140</xdr:row>
          <xdr:rowOff>238161</xdr:rowOff>
        </xdr:to>
        <xdr:grpSp>
          <xdr:nvGrpSpPr>
            <xdr:cNvPr id="41" name="グループ化 40">
              <a:extLst>
                <a:ext uri="{FF2B5EF4-FFF2-40B4-BE49-F238E27FC236}">
                  <a16:creationId xmlns:a16="http://schemas.microsoft.com/office/drawing/2014/main" id="{00000000-0008-0000-0300-000029000000}"/>
                </a:ext>
              </a:extLst>
            </xdr:cNvPr>
            <xdr:cNvGrpSpPr/>
          </xdr:nvGrpSpPr>
          <xdr:grpSpPr>
            <a:xfrm>
              <a:off x="225136" y="55522127"/>
              <a:ext cx="7987146" cy="484909"/>
              <a:chOff x="228600" y="55292792"/>
              <a:chExt cx="7981950" cy="476250"/>
            </a:xfrm>
          </xdr:grpSpPr>
          <xdr:sp macro="" textlink="">
            <xdr:nvSpPr>
              <xdr:cNvPr id="12445" name="Group Box 157" hidden="1">
                <a:extLst>
                  <a:ext uri="{63B3BB69-23CF-44E3-9099-C40C66FF867C}">
                    <a14:compatExt spid="_x0000_s12445"/>
                  </a:ext>
                  <a:ext uri="{FF2B5EF4-FFF2-40B4-BE49-F238E27FC236}">
                    <a16:creationId xmlns:a16="http://schemas.microsoft.com/office/drawing/2014/main" id="{00000000-0008-0000-0300-00009D300000}"/>
                  </a:ext>
                </a:extLst>
              </xdr:cNvPr>
              <xdr:cNvSpPr/>
            </xdr:nvSpPr>
            <xdr:spPr bwMode="auto">
              <a:xfrm>
                <a:off x="228600" y="55292792"/>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446" name="Option Button 158" hidden="1">
                <a:extLst>
                  <a:ext uri="{63B3BB69-23CF-44E3-9099-C40C66FF867C}">
                    <a14:compatExt spid="_x0000_s12446"/>
                  </a:ext>
                  <a:ext uri="{FF2B5EF4-FFF2-40B4-BE49-F238E27FC236}">
                    <a16:creationId xmlns:a16="http://schemas.microsoft.com/office/drawing/2014/main" id="{00000000-0008-0000-0300-00009E300000}"/>
                  </a:ext>
                </a:extLst>
              </xdr:cNvPr>
              <xdr:cNvSpPr/>
            </xdr:nvSpPr>
            <xdr:spPr bwMode="auto">
              <a:xfrm>
                <a:off x="7429500" y="554926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447" name="Option Button 159" hidden="1">
                <a:extLst>
                  <a:ext uri="{63B3BB69-23CF-44E3-9099-C40C66FF867C}">
                    <a14:compatExt spid="_x0000_s12447"/>
                  </a:ext>
                  <a:ext uri="{FF2B5EF4-FFF2-40B4-BE49-F238E27FC236}">
                    <a16:creationId xmlns:a16="http://schemas.microsoft.com/office/drawing/2014/main" id="{00000000-0008-0000-0300-00009F300000}"/>
                  </a:ext>
                </a:extLst>
              </xdr:cNvPr>
              <xdr:cNvSpPr/>
            </xdr:nvSpPr>
            <xdr:spPr bwMode="auto">
              <a:xfrm>
                <a:off x="742950" y="554926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448" name="Option Button 160" hidden="1">
                <a:extLst>
                  <a:ext uri="{63B3BB69-23CF-44E3-9099-C40C66FF867C}">
                    <a14:compatExt spid="_x0000_s12448"/>
                  </a:ext>
                  <a:ext uri="{FF2B5EF4-FFF2-40B4-BE49-F238E27FC236}">
                    <a16:creationId xmlns:a16="http://schemas.microsoft.com/office/drawing/2014/main" id="{00000000-0008-0000-0300-0000A0300000}"/>
                  </a:ext>
                </a:extLst>
              </xdr:cNvPr>
              <xdr:cNvSpPr/>
            </xdr:nvSpPr>
            <xdr:spPr bwMode="auto">
              <a:xfrm>
                <a:off x="285750" y="554926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225136</xdr:colOff>
          <xdr:row>140</xdr:row>
          <xdr:rowOff>238161</xdr:rowOff>
        </xdr:from>
        <xdr:to>
          <xdr:col>5</xdr:col>
          <xdr:colOff>801832</xdr:colOff>
          <xdr:row>141</xdr:row>
          <xdr:rowOff>246820</xdr:rowOff>
        </xdr:to>
        <xdr:grpSp>
          <xdr:nvGrpSpPr>
            <xdr:cNvPr id="42" name="グループ化 41">
              <a:extLst>
                <a:ext uri="{FF2B5EF4-FFF2-40B4-BE49-F238E27FC236}">
                  <a16:creationId xmlns:a16="http://schemas.microsoft.com/office/drawing/2014/main" id="{00000000-0008-0000-0300-00002A000000}"/>
                </a:ext>
              </a:extLst>
            </xdr:cNvPr>
            <xdr:cNvGrpSpPr/>
          </xdr:nvGrpSpPr>
          <xdr:grpSpPr>
            <a:xfrm>
              <a:off x="225136" y="56007036"/>
              <a:ext cx="7987146" cy="484909"/>
              <a:chOff x="228600" y="55769042"/>
              <a:chExt cx="7981950" cy="476250"/>
            </a:xfrm>
          </xdr:grpSpPr>
          <xdr:sp macro="" textlink="">
            <xdr:nvSpPr>
              <xdr:cNvPr id="12449" name="Group Box 161" hidden="1">
                <a:extLst>
                  <a:ext uri="{63B3BB69-23CF-44E3-9099-C40C66FF867C}">
                    <a14:compatExt spid="_x0000_s12449"/>
                  </a:ext>
                  <a:ext uri="{FF2B5EF4-FFF2-40B4-BE49-F238E27FC236}">
                    <a16:creationId xmlns:a16="http://schemas.microsoft.com/office/drawing/2014/main" id="{00000000-0008-0000-0300-0000A1300000}"/>
                  </a:ext>
                </a:extLst>
              </xdr:cNvPr>
              <xdr:cNvSpPr/>
            </xdr:nvSpPr>
            <xdr:spPr bwMode="auto">
              <a:xfrm>
                <a:off x="228600" y="55769042"/>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450" name="Option Button 162" hidden="1">
                <a:extLst>
                  <a:ext uri="{63B3BB69-23CF-44E3-9099-C40C66FF867C}">
                    <a14:compatExt spid="_x0000_s12450"/>
                  </a:ext>
                  <a:ext uri="{FF2B5EF4-FFF2-40B4-BE49-F238E27FC236}">
                    <a16:creationId xmlns:a16="http://schemas.microsoft.com/office/drawing/2014/main" id="{00000000-0008-0000-0300-0000A2300000}"/>
                  </a:ext>
                </a:extLst>
              </xdr:cNvPr>
              <xdr:cNvSpPr/>
            </xdr:nvSpPr>
            <xdr:spPr bwMode="auto">
              <a:xfrm>
                <a:off x="7429500" y="559689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451" name="Option Button 163" hidden="1">
                <a:extLst>
                  <a:ext uri="{63B3BB69-23CF-44E3-9099-C40C66FF867C}">
                    <a14:compatExt spid="_x0000_s12451"/>
                  </a:ext>
                  <a:ext uri="{FF2B5EF4-FFF2-40B4-BE49-F238E27FC236}">
                    <a16:creationId xmlns:a16="http://schemas.microsoft.com/office/drawing/2014/main" id="{00000000-0008-0000-0300-0000A3300000}"/>
                  </a:ext>
                </a:extLst>
              </xdr:cNvPr>
              <xdr:cNvSpPr/>
            </xdr:nvSpPr>
            <xdr:spPr bwMode="auto">
              <a:xfrm>
                <a:off x="742950" y="559689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452" name="Option Button 164" hidden="1">
                <a:extLst>
                  <a:ext uri="{63B3BB69-23CF-44E3-9099-C40C66FF867C}">
                    <a14:compatExt spid="_x0000_s12452"/>
                  </a:ext>
                  <a:ext uri="{FF2B5EF4-FFF2-40B4-BE49-F238E27FC236}">
                    <a16:creationId xmlns:a16="http://schemas.microsoft.com/office/drawing/2014/main" id="{00000000-0008-0000-0300-0000A4300000}"/>
                  </a:ext>
                </a:extLst>
              </xdr:cNvPr>
              <xdr:cNvSpPr/>
            </xdr:nvSpPr>
            <xdr:spPr bwMode="auto">
              <a:xfrm>
                <a:off x="285750" y="559689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225136</xdr:colOff>
          <xdr:row>151</xdr:row>
          <xdr:rowOff>215649</xdr:rowOff>
        </xdr:from>
        <xdr:to>
          <xdr:col>5</xdr:col>
          <xdr:colOff>801832</xdr:colOff>
          <xdr:row>152</xdr:row>
          <xdr:rowOff>224308</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225136" y="60804174"/>
              <a:ext cx="7987146" cy="484909"/>
              <a:chOff x="228600" y="60588707"/>
              <a:chExt cx="7981950" cy="476250"/>
            </a:xfrm>
          </xdr:grpSpPr>
          <xdr:sp macro="" textlink="">
            <xdr:nvSpPr>
              <xdr:cNvPr id="12453" name="Group Box 165" hidden="1">
                <a:extLst>
                  <a:ext uri="{63B3BB69-23CF-44E3-9099-C40C66FF867C}">
                    <a14:compatExt spid="_x0000_s12453"/>
                  </a:ext>
                  <a:ext uri="{FF2B5EF4-FFF2-40B4-BE49-F238E27FC236}">
                    <a16:creationId xmlns:a16="http://schemas.microsoft.com/office/drawing/2014/main" id="{00000000-0008-0000-0300-0000A5300000}"/>
                  </a:ext>
                </a:extLst>
              </xdr:cNvPr>
              <xdr:cNvSpPr/>
            </xdr:nvSpPr>
            <xdr:spPr bwMode="auto">
              <a:xfrm>
                <a:off x="228600" y="60588707"/>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454" name="Option Button 166" hidden="1">
                <a:extLst>
                  <a:ext uri="{63B3BB69-23CF-44E3-9099-C40C66FF867C}">
                    <a14:compatExt spid="_x0000_s12454"/>
                  </a:ext>
                  <a:ext uri="{FF2B5EF4-FFF2-40B4-BE49-F238E27FC236}">
                    <a16:creationId xmlns:a16="http://schemas.microsoft.com/office/drawing/2014/main" id="{00000000-0008-0000-0300-0000A6300000}"/>
                  </a:ext>
                </a:extLst>
              </xdr:cNvPr>
              <xdr:cNvSpPr/>
            </xdr:nvSpPr>
            <xdr:spPr bwMode="auto">
              <a:xfrm>
                <a:off x="7429500" y="607885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455" name="Option Button 167" hidden="1">
                <a:extLst>
                  <a:ext uri="{63B3BB69-23CF-44E3-9099-C40C66FF867C}">
                    <a14:compatExt spid="_x0000_s12455"/>
                  </a:ext>
                  <a:ext uri="{FF2B5EF4-FFF2-40B4-BE49-F238E27FC236}">
                    <a16:creationId xmlns:a16="http://schemas.microsoft.com/office/drawing/2014/main" id="{00000000-0008-0000-0300-0000A7300000}"/>
                  </a:ext>
                </a:extLst>
              </xdr:cNvPr>
              <xdr:cNvSpPr/>
            </xdr:nvSpPr>
            <xdr:spPr bwMode="auto">
              <a:xfrm>
                <a:off x="742950" y="607885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456" name="Option Button 168" hidden="1">
                <a:extLst>
                  <a:ext uri="{63B3BB69-23CF-44E3-9099-C40C66FF867C}">
                    <a14:compatExt spid="_x0000_s12456"/>
                  </a:ext>
                  <a:ext uri="{FF2B5EF4-FFF2-40B4-BE49-F238E27FC236}">
                    <a16:creationId xmlns:a16="http://schemas.microsoft.com/office/drawing/2014/main" id="{00000000-0008-0000-0300-0000A8300000}"/>
                  </a:ext>
                </a:extLst>
              </xdr:cNvPr>
              <xdr:cNvSpPr/>
            </xdr:nvSpPr>
            <xdr:spPr bwMode="auto">
              <a:xfrm>
                <a:off x="285750" y="607885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225136</xdr:colOff>
          <xdr:row>152</xdr:row>
          <xdr:rowOff>224306</xdr:rowOff>
        </xdr:from>
        <xdr:to>
          <xdr:col>5</xdr:col>
          <xdr:colOff>801832</xdr:colOff>
          <xdr:row>153</xdr:row>
          <xdr:rowOff>232966</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225136" y="61289081"/>
              <a:ext cx="7987146" cy="484910"/>
              <a:chOff x="228600" y="61065073"/>
              <a:chExt cx="7981950" cy="476251"/>
            </a:xfrm>
          </xdr:grpSpPr>
          <xdr:sp macro="" textlink="">
            <xdr:nvSpPr>
              <xdr:cNvPr id="12457" name="Group Box 169" hidden="1">
                <a:extLst>
                  <a:ext uri="{63B3BB69-23CF-44E3-9099-C40C66FF867C}">
                    <a14:compatExt spid="_x0000_s12457"/>
                  </a:ext>
                  <a:ext uri="{FF2B5EF4-FFF2-40B4-BE49-F238E27FC236}">
                    <a16:creationId xmlns:a16="http://schemas.microsoft.com/office/drawing/2014/main" id="{00000000-0008-0000-0300-0000A9300000}"/>
                  </a:ext>
                </a:extLst>
              </xdr:cNvPr>
              <xdr:cNvSpPr/>
            </xdr:nvSpPr>
            <xdr:spPr bwMode="auto">
              <a:xfrm>
                <a:off x="228600" y="61065073"/>
                <a:ext cx="7981950" cy="476251"/>
              </a:xfrm>
              <a:prstGeom prst="rect">
                <a:avLst/>
              </a:prstGeom>
              <a:noFill/>
              <a:ln w="9525">
                <a:miter lim="800000"/>
                <a:headEnd/>
                <a:tailEnd/>
              </a:ln>
              <a:extLst>
                <a:ext uri="{909E8E84-426E-40DD-AFC4-6F175D3DCCD1}">
                  <a14:hiddenFill>
                    <a:noFill/>
                  </a14:hiddenFill>
                </a:ext>
              </a:extLst>
            </xdr:spPr>
          </xdr:sp>
          <xdr:sp macro="" textlink="">
            <xdr:nvSpPr>
              <xdr:cNvPr id="12458" name="Option Button 170" hidden="1">
                <a:extLst>
                  <a:ext uri="{63B3BB69-23CF-44E3-9099-C40C66FF867C}">
                    <a14:compatExt spid="_x0000_s12458"/>
                  </a:ext>
                  <a:ext uri="{FF2B5EF4-FFF2-40B4-BE49-F238E27FC236}">
                    <a16:creationId xmlns:a16="http://schemas.microsoft.com/office/drawing/2014/main" id="{00000000-0008-0000-0300-0000AA300000}"/>
                  </a:ext>
                </a:extLst>
              </xdr:cNvPr>
              <xdr:cNvSpPr/>
            </xdr:nvSpPr>
            <xdr:spPr bwMode="auto">
              <a:xfrm>
                <a:off x="7429500" y="612648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459" name="Option Button 171" hidden="1">
                <a:extLst>
                  <a:ext uri="{63B3BB69-23CF-44E3-9099-C40C66FF867C}">
                    <a14:compatExt spid="_x0000_s12459"/>
                  </a:ext>
                  <a:ext uri="{FF2B5EF4-FFF2-40B4-BE49-F238E27FC236}">
                    <a16:creationId xmlns:a16="http://schemas.microsoft.com/office/drawing/2014/main" id="{00000000-0008-0000-0300-0000AB300000}"/>
                  </a:ext>
                </a:extLst>
              </xdr:cNvPr>
              <xdr:cNvSpPr/>
            </xdr:nvSpPr>
            <xdr:spPr bwMode="auto">
              <a:xfrm>
                <a:off x="742950" y="612648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460" name="Option Button 172" hidden="1">
                <a:extLst>
                  <a:ext uri="{63B3BB69-23CF-44E3-9099-C40C66FF867C}">
                    <a14:compatExt spid="_x0000_s12460"/>
                  </a:ext>
                  <a:ext uri="{FF2B5EF4-FFF2-40B4-BE49-F238E27FC236}">
                    <a16:creationId xmlns:a16="http://schemas.microsoft.com/office/drawing/2014/main" id="{00000000-0008-0000-0300-0000AC300000}"/>
                  </a:ext>
                </a:extLst>
              </xdr:cNvPr>
              <xdr:cNvSpPr/>
            </xdr:nvSpPr>
            <xdr:spPr bwMode="auto">
              <a:xfrm>
                <a:off x="285750" y="612648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225136</xdr:colOff>
          <xdr:row>153</xdr:row>
          <xdr:rowOff>232969</xdr:rowOff>
        </xdr:from>
        <xdr:to>
          <xdr:col>5</xdr:col>
          <xdr:colOff>801832</xdr:colOff>
          <xdr:row>154</xdr:row>
          <xdr:rowOff>241628</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225136" y="61773994"/>
              <a:ext cx="7987146" cy="484909"/>
              <a:chOff x="228600" y="61541212"/>
              <a:chExt cx="7981950" cy="476250"/>
            </a:xfrm>
          </xdr:grpSpPr>
          <xdr:sp macro="" textlink="">
            <xdr:nvSpPr>
              <xdr:cNvPr id="12461" name="Group Box 173" hidden="1">
                <a:extLst>
                  <a:ext uri="{63B3BB69-23CF-44E3-9099-C40C66FF867C}">
                    <a14:compatExt spid="_x0000_s12461"/>
                  </a:ext>
                  <a:ext uri="{FF2B5EF4-FFF2-40B4-BE49-F238E27FC236}">
                    <a16:creationId xmlns:a16="http://schemas.microsoft.com/office/drawing/2014/main" id="{00000000-0008-0000-0300-0000AD300000}"/>
                  </a:ext>
                </a:extLst>
              </xdr:cNvPr>
              <xdr:cNvSpPr/>
            </xdr:nvSpPr>
            <xdr:spPr bwMode="auto">
              <a:xfrm>
                <a:off x="228600" y="61541212"/>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462" name="Option Button 174" hidden="1">
                <a:extLst>
                  <a:ext uri="{63B3BB69-23CF-44E3-9099-C40C66FF867C}">
                    <a14:compatExt spid="_x0000_s12462"/>
                  </a:ext>
                  <a:ext uri="{FF2B5EF4-FFF2-40B4-BE49-F238E27FC236}">
                    <a16:creationId xmlns:a16="http://schemas.microsoft.com/office/drawing/2014/main" id="{00000000-0008-0000-0300-0000AE300000}"/>
                  </a:ext>
                </a:extLst>
              </xdr:cNvPr>
              <xdr:cNvSpPr/>
            </xdr:nvSpPr>
            <xdr:spPr bwMode="auto">
              <a:xfrm>
                <a:off x="7429500" y="617410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463" name="Option Button 175" hidden="1">
                <a:extLst>
                  <a:ext uri="{63B3BB69-23CF-44E3-9099-C40C66FF867C}">
                    <a14:compatExt spid="_x0000_s12463"/>
                  </a:ext>
                  <a:ext uri="{FF2B5EF4-FFF2-40B4-BE49-F238E27FC236}">
                    <a16:creationId xmlns:a16="http://schemas.microsoft.com/office/drawing/2014/main" id="{00000000-0008-0000-0300-0000AF300000}"/>
                  </a:ext>
                </a:extLst>
              </xdr:cNvPr>
              <xdr:cNvSpPr/>
            </xdr:nvSpPr>
            <xdr:spPr bwMode="auto">
              <a:xfrm>
                <a:off x="742950" y="617410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464" name="Option Button 176" hidden="1">
                <a:extLst>
                  <a:ext uri="{63B3BB69-23CF-44E3-9099-C40C66FF867C}">
                    <a14:compatExt spid="_x0000_s12464"/>
                  </a:ext>
                  <a:ext uri="{FF2B5EF4-FFF2-40B4-BE49-F238E27FC236}">
                    <a16:creationId xmlns:a16="http://schemas.microsoft.com/office/drawing/2014/main" id="{00000000-0008-0000-0300-0000B0300000}"/>
                  </a:ext>
                </a:extLst>
              </xdr:cNvPr>
              <xdr:cNvSpPr/>
            </xdr:nvSpPr>
            <xdr:spPr bwMode="auto">
              <a:xfrm>
                <a:off x="285750" y="617410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225136</xdr:colOff>
          <xdr:row>154</xdr:row>
          <xdr:rowOff>241628</xdr:rowOff>
        </xdr:from>
        <xdr:to>
          <xdr:col>5</xdr:col>
          <xdr:colOff>801832</xdr:colOff>
          <xdr:row>155</xdr:row>
          <xdr:rowOff>250287</xdr:rowOff>
        </xdr:to>
        <xdr:grpSp>
          <xdr:nvGrpSpPr>
            <xdr:cNvPr id="46" name="グループ化 45">
              <a:extLst>
                <a:ext uri="{FF2B5EF4-FFF2-40B4-BE49-F238E27FC236}">
                  <a16:creationId xmlns:a16="http://schemas.microsoft.com/office/drawing/2014/main" id="{00000000-0008-0000-0300-00002E000000}"/>
                </a:ext>
              </a:extLst>
            </xdr:cNvPr>
            <xdr:cNvGrpSpPr/>
          </xdr:nvGrpSpPr>
          <xdr:grpSpPr>
            <a:xfrm>
              <a:off x="225136" y="62258903"/>
              <a:ext cx="7987146" cy="484909"/>
              <a:chOff x="228600" y="62017462"/>
              <a:chExt cx="7981950" cy="476250"/>
            </a:xfrm>
          </xdr:grpSpPr>
          <xdr:sp macro="" textlink="">
            <xdr:nvSpPr>
              <xdr:cNvPr id="12465" name="Group Box 177" hidden="1">
                <a:extLst>
                  <a:ext uri="{63B3BB69-23CF-44E3-9099-C40C66FF867C}">
                    <a14:compatExt spid="_x0000_s12465"/>
                  </a:ext>
                  <a:ext uri="{FF2B5EF4-FFF2-40B4-BE49-F238E27FC236}">
                    <a16:creationId xmlns:a16="http://schemas.microsoft.com/office/drawing/2014/main" id="{00000000-0008-0000-0300-0000B1300000}"/>
                  </a:ext>
                </a:extLst>
              </xdr:cNvPr>
              <xdr:cNvSpPr/>
            </xdr:nvSpPr>
            <xdr:spPr bwMode="auto">
              <a:xfrm>
                <a:off x="228600" y="62017462"/>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466" name="Option Button 178" hidden="1">
                <a:extLst>
                  <a:ext uri="{63B3BB69-23CF-44E3-9099-C40C66FF867C}">
                    <a14:compatExt spid="_x0000_s12466"/>
                  </a:ext>
                  <a:ext uri="{FF2B5EF4-FFF2-40B4-BE49-F238E27FC236}">
                    <a16:creationId xmlns:a16="http://schemas.microsoft.com/office/drawing/2014/main" id="{00000000-0008-0000-0300-0000B2300000}"/>
                  </a:ext>
                </a:extLst>
              </xdr:cNvPr>
              <xdr:cNvSpPr/>
            </xdr:nvSpPr>
            <xdr:spPr bwMode="auto">
              <a:xfrm>
                <a:off x="7429500" y="622173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467" name="Option Button 179" hidden="1">
                <a:extLst>
                  <a:ext uri="{63B3BB69-23CF-44E3-9099-C40C66FF867C}">
                    <a14:compatExt spid="_x0000_s12467"/>
                  </a:ext>
                  <a:ext uri="{FF2B5EF4-FFF2-40B4-BE49-F238E27FC236}">
                    <a16:creationId xmlns:a16="http://schemas.microsoft.com/office/drawing/2014/main" id="{00000000-0008-0000-0300-0000B3300000}"/>
                  </a:ext>
                </a:extLst>
              </xdr:cNvPr>
              <xdr:cNvSpPr/>
            </xdr:nvSpPr>
            <xdr:spPr bwMode="auto">
              <a:xfrm>
                <a:off x="742950" y="622173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468" name="Option Button 180" hidden="1">
                <a:extLst>
                  <a:ext uri="{63B3BB69-23CF-44E3-9099-C40C66FF867C}">
                    <a14:compatExt spid="_x0000_s12468"/>
                  </a:ext>
                  <a:ext uri="{FF2B5EF4-FFF2-40B4-BE49-F238E27FC236}">
                    <a16:creationId xmlns:a16="http://schemas.microsoft.com/office/drawing/2014/main" id="{00000000-0008-0000-0300-0000B4300000}"/>
                  </a:ext>
                </a:extLst>
              </xdr:cNvPr>
              <xdr:cNvSpPr/>
            </xdr:nvSpPr>
            <xdr:spPr bwMode="auto">
              <a:xfrm>
                <a:off x="285750" y="622173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225136</xdr:colOff>
          <xdr:row>155</xdr:row>
          <xdr:rowOff>250288</xdr:rowOff>
        </xdr:from>
        <xdr:to>
          <xdr:col>5</xdr:col>
          <xdr:colOff>801832</xdr:colOff>
          <xdr:row>157</xdr:row>
          <xdr:rowOff>1772</xdr:rowOff>
        </xdr:to>
        <xdr:grpSp>
          <xdr:nvGrpSpPr>
            <xdr:cNvPr id="47" name="グループ化 46">
              <a:extLst>
                <a:ext uri="{FF2B5EF4-FFF2-40B4-BE49-F238E27FC236}">
                  <a16:creationId xmlns:a16="http://schemas.microsoft.com/office/drawing/2014/main" id="{00000000-0008-0000-0300-00002F000000}"/>
                </a:ext>
              </a:extLst>
            </xdr:cNvPr>
            <xdr:cNvGrpSpPr/>
          </xdr:nvGrpSpPr>
          <xdr:grpSpPr>
            <a:xfrm>
              <a:off x="225136" y="62743813"/>
              <a:ext cx="7987146" cy="484909"/>
              <a:chOff x="228600" y="62493712"/>
              <a:chExt cx="7981950" cy="476250"/>
            </a:xfrm>
          </xdr:grpSpPr>
          <xdr:sp macro="" textlink="">
            <xdr:nvSpPr>
              <xdr:cNvPr id="12469" name="Group Box 181" hidden="1">
                <a:extLst>
                  <a:ext uri="{63B3BB69-23CF-44E3-9099-C40C66FF867C}">
                    <a14:compatExt spid="_x0000_s12469"/>
                  </a:ext>
                  <a:ext uri="{FF2B5EF4-FFF2-40B4-BE49-F238E27FC236}">
                    <a16:creationId xmlns:a16="http://schemas.microsoft.com/office/drawing/2014/main" id="{00000000-0008-0000-0300-0000B5300000}"/>
                  </a:ext>
                </a:extLst>
              </xdr:cNvPr>
              <xdr:cNvSpPr/>
            </xdr:nvSpPr>
            <xdr:spPr bwMode="auto">
              <a:xfrm>
                <a:off x="228600" y="62493712"/>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470" name="Option Button 182" hidden="1">
                <a:extLst>
                  <a:ext uri="{63B3BB69-23CF-44E3-9099-C40C66FF867C}">
                    <a14:compatExt spid="_x0000_s12470"/>
                  </a:ext>
                  <a:ext uri="{FF2B5EF4-FFF2-40B4-BE49-F238E27FC236}">
                    <a16:creationId xmlns:a16="http://schemas.microsoft.com/office/drawing/2014/main" id="{00000000-0008-0000-0300-0000B6300000}"/>
                  </a:ext>
                </a:extLst>
              </xdr:cNvPr>
              <xdr:cNvSpPr/>
            </xdr:nvSpPr>
            <xdr:spPr bwMode="auto">
              <a:xfrm>
                <a:off x="7429500" y="626935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471" name="Option Button 183" hidden="1">
                <a:extLst>
                  <a:ext uri="{63B3BB69-23CF-44E3-9099-C40C66FF867C}">
                    <a14:compatExt spid="_x0000_s12471"/>
                  </a:ext>
                  <a:ext uri="{FF2B5EF4-FFF2-40B4-BE49-F238E27FC236}">
                    <a16:creationId xmlns:a16="http://schemas.microsoft.com/office/drawing/2014/main" id="{00000000-0008-0000-0300-0000B7300000}"/>
                  </a:ext>
                </a:extLst>
              </xdr:cNvPr>
              <xdr:cNvSpPr/>
            </xdr:nvSpPr>
            <xdr:spPr bwMode="auto">
              <a:xfrm>
                <a:off x="742950" y="626935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472" name="Option Button 184" hidden="1">
                <a:extLst>
                  <a:ext uri="{63B3BB69-23CF-44E3-9099-C40C66FF867C}">
                    <a14:compatExt spid="_x0000_s12472"/>
                  </a:ext>
                  <a:ext uri="{FF2B5EF4-FFF2-40B4-BE49-F238E27FC236}">
                    <a16:creationId xmlns:a16="http://schemas.microsoft.com/office/drawing/2014/main" id="{00000000-0008-0000-0300-0000B8300000}"/>
                  </a:ext>
                </a:extLst>
              </xdr:cNvPr>
              <xdr:cNvSpPr/>
            </xdr:nvSpPr>
            <xdr:spPr bwMode="auto">
              <a:xfrm>
                <a:off x="285750" y="626935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225136</xdr:colOff>
          <xdr:row>166</xdr:row>
          <xdr:rowOff>227777</xdr:rowOff>
        </xdr:from>
        <xdr:to>
          <xdr:col>5</xdr:col>
          <xdr:colOff>801832</xdr:colOff>
          <xdr:row>167</xdr:row>
          <xdr:rowOff>236436</xdr:rowOff>
        </xdr:to>
        <xdr:grpSp>
          <xdr:nvGrpSpPr>
            <xdr:cNvPr id="48" name="グループ化 47">
              <a:extLst>
                <a:ext uri="{FF2B5EF4-FFF2-40B4-BE49-F238E27FC236}">
                  <a16:creationId xmlns:a16="http://schemas.microsoft.com/office/drawing/2014/main" id="{00000000-0008-0000-0300-000030000000}"/>
                </a:ext>
              </a:extLst>
            </xdr:cNvPr>
            <xdr:cNvGrpSpPr/>
          </xdr:nvGrpSpPr>
          <xdr:grpSpPr>
            <a:xfrm>
              <a:off x="225136" y="67540952"/>
              <a:ext cx="7987146" cy="484909"/>
              <a:chOff x="228600" y="67313378"/>
              <a:chExt cx="7981950" cy="476250"/>
            </a:xfrm>
          </xdr:grpSpPr>
          <xdr:sp macro="" textlink="">
            <xdr:nvSpPr>
              <xdr:cNvPr id="12473" name="Group Box 185" hidden="1">
                <a:extLst>
                  <a:ext uri="{63B3BB69-23CF-44E3-9099-C40C66FF867C}">
                    <a14:compatExt spid="_x0000_s12473"/>
                  </a:ext>
                  <a:ext uri="{FF2B5EF4-FFF2-40B4-BE49-F238E27FC236}">
                    <a16:creationId xmlns:a16="http://schemas.microsoft.com/office/drawing/2014/main" id="{00000000-0008-0000-0300-0000B9300000}"/>
                  </a:ext>
                </a:extLst>
              </xdr:cNvPr>
              <xdr:cNvSpPr/>
            </xdr:nvSpPr>
            <xdr:spPr bwMode="auto">
              <a:xfrm>
                <a:off x="228600" y="67313378"/>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474" name="Option Button 186" hidden="1">
                <a:extLst>
                  <a:ext uri="{63B3BB69-23CF-44E3-9099-C40C66FF867C}">
                    <a14:compatExt spid="_x0000_s12474"/>
                  </a:ext>
                  <a:ext uri="{FF2B5EF4-FFF2-40B4-BE49-F238E27FC236}">
                    <a16:creationId xmlns:a16="http://schemas.microsoft.com/office/drawing/2014/main" id="{00000000-0008-0000-0300-0000BA300000}"/>
                  </a:ext>
                </a:extLst>
              </xdr:cNvPr>
              <xdr:cNvSpPr/>
            </xdr:nvSpPr>
            <xdr:spPr bwMode="auto">
              <a:xfrm>
                <a:off x="7429500" y="675132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475" name="Option Button 187" hidden="1">
                <a:extLst>
                  <a:ext uri="{63B3BB69-23CF-44E3-9099-C40C66FF867C}">
                    <a14:compatExt spid="_x0000_s12475"/>
                  </a:ext>
                  <a:ext uri="{FF2B5EF4-FFF2-40B4-BE49-F238E27FC236}">
                    <a16:creationId xmlns:a16="http://schemas.microsoft.com/office/drawing/2014/main" id="{00000000-0008-0000-0300-0000BB300000}"/>
                  </a:ext>
                </a:extLst>
              </xdr:cNvPr>
              <xdr:cNvSpPr/>
            </xdr:nvSpPr>
            <xdr:spPr bwMode="auto">
              <a:xfrm>
                <a:off x="742950" y="675132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476" name="Option Button 188" hidden="1">
                <a:extLst>
                  <a:ext uri="{63B3BB69-23CF-44E3-9099-C40C66FF867C}">
                    <a14:compatExt spid="_x0000_s12476"/>
                  </a:ext>
                  <a:ext uri="{FF2B5EF4-FFF2-40B4-BE49-F238E27FC236}">
                    <a16:creationId xmlns:a16="http://schemas.microsoft.com/office/drawing/2014/main" id="{00000000-0008-0000-0300-0000BC300000}"/>
                  </a:ext>
                </a:extLst>
              </xdr:cNvPr>
              <xdr:cNvSpPr/>
            </xdr:nvSpPr>
            <xdr:spPr bwMode="auto">
              <a:xfrm>
                <a:off x="285750" y="675132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225136</xdr:colOff>
          <xdr:row>167</xdr:row>
          <xdr:rowOff>236436</xdr:rowOff>
        </xdr:from>
        <xdr:to>
          <xdr:col>5</xdr:col>
          <xdr:colOff>801832</xdr:colOff>
          <xdr:row>168</xdr:row>
          <xdr:rowOff>245095</xdr:rowOff>
        </xdr:to>
        <xdr:grpSp>
          <xdr:nvGrpSpPr>
            <xdr:cNvPr id="49" name="グループ化 48">
              <a:extLst>
                <a:ext uri="{FF2B5EF4-FFF2-40B4-BE49-F238E27FC236}">
                  <a16:creationId xmlns:a16="http://schemas.microsoft.com/office/drawing/2014/main" id="{00000000-0008-0000-0300-000031000000}"/>
                </a:ext>
              </a:extLst>
            </xdr:cNvPr>
            <xdr:cNvGrpSpPr/>
          </xdr:nvGrpSpPr>
          <xdr:grpSpPr>
            <a:xfrm>
              <a:off x="225136" y="68025861"/>
              <a:ext cx="7987146" cy="484909"/>
              <a:chOff x="228600" y="67789629"/>
              <a:chExt cx="7981950" cy="476250"/>
            </a:xfrm>
          </xdr:grpSpPr>
          <xdr:sp macro="" textlink="">
            <xdr:nvSpPr>
              <xdr:cNvPr id="12477" name="Group Box 189" hidden="1">
                <a:extLst>
                  <a:ext uri="{63B3BB69-23CF-44E3-9099-C40C66FF867C}">
                    <a14:compatExt spid="_x0000_s12477"/>
                  </a:ext>
                  <a:ext uri="{FF2B5EF4-FFF2-40B4-BE49-F238E27FC236}">
                    <a16:creationId xmlns:a16="http://schemas.microsoft.com/office/drawing/2014/main" id="{00000000-0008-0000-0300-0000BD300000}"/>
                  </a:ext>
                </a:extLst>
              </xdr:cNvPr>
              <xdr:cNvSpPr/>
            </xdr:nvSpPr>
            <xdr:spPr bwMode="auto">
              <a:xfrm>
                <a:off x="228600" y="67789629"/>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478" name="Option Button 190" hidden="1">
                <a:extLst>
                  <a:ext uri="{63B3BB69-23CF-44E3-9099-C40C66FF867C}">
                    <a14:compatExt spid="_x0000_s12478"/>
                  </a:ext>
                  <a:ext uri="{FF2B5EF4-FFF2-40B4-BE49-F238E27FC236}">
                    <a16:creationId xmlns:a16="http://schemas.microsoft.com/office/drawing/2014/main" id="{00000000-0008-0000-0300-0000BE300000}"/>
                  </a:ext>
                </a:extLst>
              </xdr:cNvPr>
              <xdr:cNvSpPr/>
            </xdr:nvSpPr>
            <xdr:spPr bwMode="auto">
              <a:xfrm>
                <a:off x="7429500" y="679894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479" name="Option Button 191" hidden="1">
                <a:extLst>
                  <a:ext uri="{63B3BB69-23CF-44E3-9099-C40C66FF867C}">
                    <a14:compatExt spid="_x0000_s12479"/>
                  </a:ext>
                  <a:ext uri="{FF2B5EF4-FFF2-40B4-BE49-F238E27FC236}">
                    <a16:creationId xmlns:a16="http://schemas.microsoft.com/office/drawing/2014/main" id="{00000000-0008-0000-0300-0000BF300000}"/>
                  </a:ext>
                </a:extLst>
              </xdr:cNvPr>
              <xdr:cNvSpPr/>
            </xdr:nvSpPr>
            <xdr:spPr bwMode="auto">
              <a:xfrm>
                <a:off x="742950" y="679894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480" name="Option Button 192" hidden="1">
                <a:extLst>
                  <a:ext uri="{63B3BB69-23CF-44E3-9099-C40C66FF867C}">
                    <a14:compatExt spid="_x0000_s12480"/>
                  </a:ext>
                  <a:ext uri="{FF2B5EF4-FFF2-40B4-BE49-F238E27FC236}">
                    <a16:creationId xmlns:a16="http://schemas.microsoft.com/office/drawing/2014/main" id="{00000000-0008-0000-0300-0000C0300000}"/>
                  </a:ext>
                </a:extLst>
              </xdr:cNvPr>
              <xdr:cNvSpPr/>
            </xdr:nvSpPr>
            <xdr:spPr bwMode="auto">
              <a:xfrm>
                <a:off x="285750" y="679894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224118</xdr:colOff>
          <xdr:row>8</xdr:row>
          <xdr:rowOff>559</xdr:rowOff>
        </xdr:from>
        <xdr:to>
          <xdr:col>6</xdr:col>
          <xdr:colOff>3362</xdr:colOff>
          <xdr:row>9</xdr:row>
          <xdr:rowOff>6162</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24118" y="1972234"/>
              <a:ext cx="7999319" cy="481853"/>
              <a:chOff x="228600" y="1971672"/>
              <a:chExt cx="8001000" cy="476251"/>
            </a:xfrm>
          </xdr:grpSpPr>
          <xdr:sp macro="" textlink="">
            <xdr:nvSpPr>
              <xdr:cNvPr id="13313" name="Group Box 1" hidden="1">
                <a:extLst>
                  <a:ext uri="{63B3BB69-23CF-44E3-9099-C40C66FF867C}">
                    <a14:compatExt spid="_x0000_s13313"/>
                  </a:ext>
                  <a:ext uri="{FF2B5EF4-FFF2-40B4-BE49-F238E27FC236}">
                    <a16:creationId xmlns:a16="http://schemas.microsoft.com/office/drawing/2014/main" id="{00000000-0008-0000-0400-000001340000}"/>
                  </a:ext>
                </a:extLst>
              </xdr:cNvPr>
              <xdr:cNvSpPr/>
            </xdr:nvSpPr>
            <xdr:spPr bwMode="auto">
              <a:xfrm>
                <a:off x="228600" y="1971672"/>
                <a:ext cx="8001000" cy="476251"/>
              </a:xfrm>
              <a:prstGeom prst="rect">
                <a:avLst/>
              </a:prstGeom>
              <a:noFill/>
              <a:ln w="9525">
                <a:miter lim="800000"/>
                <a:headEnd/>
                <a:tailEnd/>
              </a:ln>
              <a:extLst>
                <a:ext uri="{909E8E84-426E-40DD-AFC4-6F175D3DCCD1}">
                  <a14:hiddenFill>
                    <a:noFill/>
                  </a14:hiddenFill>
                </a:ext>
              </a:extLst>
            </xdr:spPr>
          </xdr:sp>
          <xdr:sp macro="" textlink="">
            <xdr:nvSpPr>
              <xdr:cNvPr id="13314" name="Option Button 2" hidden="1">
                <a:extLst>
                  <a:ext uri="{63B3BB69-23CF-44E3-9099-C40C66FF867C}">
                    <a14:compatExt spid="_x0000_s13314"/>
                  </a:ext>
                  <a:ext uri="{FF2B5EF4-FFF2-40B4-BE49-F238E27FC236}">
                    <a16:creationId xmlns:a16="http://schemas.microsoft.com/office/drawing/2014/main" id="{00000000-0008-0000-0400-000002340000}"/>
                  </a:ext>
                </a:extLst>
              </xdr:cNvPr>
              <xdr:cNvSpPr/>
            </xdr:nvSpPr>
            <xdr:spPr bwMode="auto">
              <a:xfrm>
                <a:off x="7429500" y="21717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3315" name="Option Button 3" hidden="1">
                <a:extLst>
                  <a:ext uri="{63B3BB69-23CF-44E3-9099-C40C66FF867C}">
                    <a14:compatExt spid="_x0000_s13315"/>
                  </a:ext>
                  <a:ext uri="{FF2B5EF4-FFF2-40B4-BE49-F238E27FC236}">
                    <a16:creationId xmlns:a16="http://schemas.microsoft.com/office/drawing/2014/main" id="{00000000-0008-0000-0400-000003340000}"/>
                  </a:ext>
                </a:extLst>
              </xdr:cNvPr>
              <xdr:cNvSpPr/>
            </xdr:nvSpPr>
            <xdr:spPr bwMode="auto">
              <a:xfrm>
                <a:off x="742950" y="21717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3316" name="Option Button 4" hidden="1">
                <a:extLst>
                  <a:ext uri="{63B3BB69-23CF-44E3-9099-C40C66FF867C}">
                    <a14:compatExt spid="_x0000_s13316"/>
                  </a:ext>
                  <a:ext uri="{FF2B5EF4-FFF2-40B4-BE49-F238E27FC236}">
                    <a16:creationId xmlns:a16="http://schemas.microsoft.com/office/drawing/2014/main" id="{00000000-0008-0000-0400-000004340000}"/>
                  </a:ext>
                </a:extLst>
              </xdr:cNvPr>
              <xdr:cNvSpPr/>
            </xdr:nvSpPr>
            <xdr:spPr bwMode="auto">
              <a:xfrm>
                <a:off x="285750" y="21717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224118</xdr:colOff>
          <xdr:row>9</xdr:row>
          <xdr:rowOff>6162</xdr:rowOff>
        </xdr:from>
        <xdr:to>
          <xdr:col>6</xdr:col>
          <xdr:colOff>3362</xdr:colOff>
          <xdr:row>10</xdr:row>
          <xdr:rowOff>11765</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224118" y="2454087"/>
              <a:ext cx="7999319" cy="481853"/>
              <a:chOff x="228600" y="2447922"/>
              <a:chExt cx="8001000" cy="476251"/>
            </a:xfrm>
          </xdr:grpSpPr>
          <xdr:sp macro="" textlink="">
            <xdr:nvSpPr>
              <xdr:cNvPr id="13317" name="Group Box 5" hidden="1">
                <a:extLst>
                  <a:ext uri="{63B3BB69-23CF-44E3-9099-C40C66FF867C}">
                    <a14:compatExt spid="_x0000_s13317"/>
                  </a:ext>
                  <a:ext uri="{FF2B5EF4-FFF2-40B4-BE49-F238E27FC236}">
                    <a16:creationId xmlns:a16="http://schemas.microsoft.com/office/drawing/2014/main" id="{00000000-0008-0000-0400-000005340000}"/>
                  </a:ext>
                </a:extLst>
              </xdr:cNvPr>
              <xdr:cNvSpPr/>
            </xdr:nvSpPr>
            <xdr:spPr bwMode="auto">
              <a:xfrm>
                <a:off x="228600" y="2447922"/>
                <a:ext cx="8001000" cy="476251"/>
              </a:xfrm>
              <a:prstGeom prst="rect">
                <a:avLst/>
              </a:prstGeom>
              <a:noFill/>
              <a:ln w="9525">
                <a:miter lim="800000"/>
                <a:headEnd/>
                <a:tailEnd/>
              </a:ln>
              <a:extLst>
                <a:ext uri="{909E8E84-426E-40DD-AFC4-6F175D3DCCD1}">
                  <a14:hiddenFill>
                    <a:noFill/>
                  </a14:hiddenFill>
                </a:ext>
              </a:extLst>
            </xdr:spPr>
          </xdr:sp>
          <xdr:sp macro="" textlink="">
            <xdr:nvSpPr>
              <xdr:cNvPr id="13318" name="Option Button 6" hidden="1">
                <a:extLst>
                  <a:ext uri="{63B3BB69-23CF-44E3-9099-C40C66FF867C}">
                    <a14:compatExt spid="_x0000_s13318"/>
                  </a:ext>
                  <a:ext uri="{FF2B5EF4-FFF2-40B4-BE49-F238E27FC236}">
                    <a16:creationId xmlns:a16="http://schemas.microsoft.com/office/drawing/2014/main" id="{00000000-0008-0000-0400-000006340000}"/>
                  </a:ext>
                </a:extLst>
              </xdr:cNvPr>
              <xdr:cNvSpPr/>
            </xdr:nvSpPr>
            <xdr:spPr bwMode="auto">
              <a:xfrm>
                <a:off x="7429500" y="26479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3319" name="Option Button 7" hidden="1">
                <a:extLst>
                  <a:ext uri="{63B3BB69-23CF-44E3-9099-C40C66FF867C}">
                    <a14:compatExt spid="_x0000_s13319"/>
                  </a:ext>
                  <a:ext uri="{FF2B5EF4-FFF2-40B4-BE49-F238E27FC236}">
                    <a16:creationId xmlns:a16="http://schemas.microsoft.com/office/drawing/2014/main" id="{00000000-0008-0000-0400-000007340000}"/>
                  </a:ext>
                </a:extLst>
              </xdr:cNvPr>
              <xdr:cNvSpPr/>
            </xdr:nvSpPr>
            <xdr:spPr bwMode="auto">
              <a:xfrm>
                <a:off x="742950" y="26479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3320" name="Option Button 8" hidden="1">
                <a:extLst>
                  <a:ext uri="{63B3BB69-23CF-44E3-9099-C40C66FF867C}">
                    <a14:compatExt spid="_x0000_s13320"/>
                  </a:ext>
                  <a:ext uri="{FF2B5EF4-FFF2-40B4-BE49-F238E27FC236}">
                    <a16:creationId xmlns:a16="http://schemas.microsoft.com/office/drawing/2014/main" id="{00000000-0008-0000-0400-000008340000}"/>
                  </a:ext>
                </a:extLst>
              </xdr:cNvPr>
              <xdr:cNvSpPr/>
            </xdr:nvSpPr>
            <xdr:spPr bwMode="auto">
              <a:xfrm>
                <a:off x="285750" y="26479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224118</xdr:colOff>
          <xdr:row>13</xdr:row>
          <xdr:rowOff>12325</xdr:rowOff>
        </xdr:from>
        <xdr:to>
          <xdr:col>6</xdr:col>
          <xdr:colOff>3362</xdr:colOff>
          <xdr:row>14</xdr:row>
          <xdr:rowOff>17928</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224118" y="3765175"/>
              <a:ext cx="7999319" cy="481853"/>
              <a:chOff x="228600" y="3752850"/>
              <a:chExt cx="8001000" cy="476251"/>
            </a:xfrm>
          </xdr:grpSpPr>
          <xdr:sp macro="" textlink="">
            <xdr:nvSpPr>
              <xdr:cNvPr id="13321" name="Group Box 9" hidden="1">
                <a:extLst>
                  <a:ext uri="{63B3BB69-23CF-44E3-9099-C40C66FF867C}">
                    <a14:compatExt spid="_x0000_s13321"/>
                  </a:ext>
                  <a:ext uri="{FF2B5EF4-FFF2-40B4-BE49-F238E27FC236}">
                    <a16:creationId xmlns:a16="http://schemas.microsoft.com/office/drawing/2014/main" id="{00000000-0008-0000-0400-000009340000}"/>
                  </a:ext>
                </a:extLst>
              </xdr:cNvPr>
              <xdr:cNvSpPr/>
            </xdr:nvSpPr>
            <xdr:spPr bwMode="auto">
              <a:xfrm>
                <a:off x="228600" y="3752850"/>
                <a:ext cx="8001000" cy="476251"/>
              </a:xfrm>
              <a:prstGeom prst="rect">
                <a:avLst/>
              </a:prstGeom>
              <a:noFill/>
              <a:ln w="9525">
                <a:miter lim="800000"/>
                <a:headEnd/>
                <a:tailEnd/>
              </a:ln>
              <a:extLst>
                <a:ext uri="{909E8E84-426E-40DD-AFC4-6F175D3DCCD1}">
                  <a14:hiddenFill>
                    <a:noFill/>
                  </a14:hiddenFill>
                </a:ext>
              </a:extLst>
            </xdr:spPr>
          </xdr:sp>
          <xdr:sp macro="" textlink="">
            <xdr:nvSpPr>
              <xdr:cNvPr id="13322" name="Option Button 10" hidden="1">
                <a:extLst>
                  <a:ext uri="{63B3BB69-23CF-44E3-9099-C40C66FF867C}">
                    <a14:compatExt spid="_x0000_s13322"/>
                  </a:ext>
                  <a:ext uri="{FF2B5EF4-FFF2-40B4-BE49-F238E27FC236}">
                    <a16:creationId xmlns:a16="http://schemas.microsoft.com/office/drawing/2014/main" id="{00000000-0008-0000-0400-00000A340000}"/>
                  </a:ext>
                </a:extLst>
              </xdr:cNvPr>
              <xdr:cNvSpPr/>
            </xdr:nvSpPr>
            <xdr:spPr bwMode="auto">
              <a:xfrm>
                <a:off x="7429500" y="39528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3323" name="Option Button 11" hidden="1">
                <a:extLst>
                  <a:ext uri="{63B3BB69-23CF-44E3-9099-C40C66FF867C}">
                    <a14:compatExt spid="_x0000_s13323"/>
                  </a:ext>
                  <a:ext uri="{FF2B5EF4-FFF2-40B4-BE49-F238E27FC236}">
                    <a16:creationId xmlns:a16="http://schemas.microsoft.com/office/drawing/2014/main" id="{00000000-0008-0000-0400-00000B340000}"/>
                  </a:ext>
                </a:extLst>
              </xdr:cNvPr>
              <xdr:cNvSpPr/>
            </xdr:nvSpPr>
            <xdr:spPr bwMode="auto">
              <a:xfrm>
                <a:off x="742950" y="39528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3324" name="Option Button 12" hidden="1">
                <a:extLst>
                  <a:ext uri="{63B3BB69-23CF-44E3-9099-C40C66FF867C}">
                    <a14:compatExt spid="_x0000_s13324"/>
                  </a:ext>
                  <a:ext uri="{FF2B5EF4-FFF2-40B4-BE49-F238E27FC236}">
                    <a16:creationId xmlns:a16="http://schemas.microsoft.com/office/drawing/2014/main" id="{00000000-0008-0000-0400-00000C340000}"/>
                  </a:ext>
                </a:extLst>
              </xdr:cNvPr>
              <xdr:cNvSpPr/>
            </xdr:nvSpPr>
            <xdr:spPr bwMode="auto">
              <a:xfrm>
                <a:off x="285750" y="39528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224118</xdr:colOff>
          <xdr:row>14</xdr:row>
          <xdr:rowOff>17927</xdr:rowOff>
        </xdr:from>
        <xdr:to>
          <xdr:col>6</xdr:col>
          <xdr:colOff>3362</xdr:colOff>
          <xdr:row>15</xdr:row>
          <xdr:rowOff>23530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224118" y="4247027"/>
              <a:ext cx="7999319" cy="481853"/>
              <a:chOff x="228600" y="4229095"/>
              <a:chExt cx="8001000" cy="476251"/>
            </a:xfrm>
          </xdr:grpSpPr>
          <xdr:sp macro="" textlink="">
            <xdr:nvSpPr>
              <xdr:cNvPr id="13325" name="Group Box 13" hidden="1">
                <a:extLst>
                  <a:ext uri="{63B3BB69-23CF-44E3-9099-C40C66FF867C}">
                    <a14:compatExt spid="_x0000_s13325"/>
                  </a:ext>
                  <a:ext uri="{FF2B5EF4-FFF2-40B4-BE49-F238E27FC236}">
                    <a16:creationId xmlns:a16="http://schemas.microsoft.com/office/drawing/2014/main" id="{00000000-0008-0000-0400-00000D340000}"/>
                  </a:ext>
                </a:extLst>
              </xdr:cNvPr>
              <xdr:cNvSpPr/>
            </xdr:nvSpPr>
            <xdr:spPr bwMode="auto">
              <a:xfrm>
                <a:off x="228600" y="4229095"/>
                <a:ext cx="8001000" cy="476251"/>
              </a:xfrm>
              <a:prstGeom prst="rect">
                <a:avLst/>
              </a:prstGeom>
              <a:noFill/>
              <a:ln w="9525">
                <a:miter lim="800000"/>
                <a:headEnd/>
                <a:tailEnd/>
              </a:ln>
              <a:extLst>
                <a:ext uri="{909E8E84-426E-40DD-AFC4-6F175D3DCCD1}">
                  <a14:hiddenFill>
                    <a:noFill/>
                  </a14:hiddenFill>
                </a:ext>
              </a:extLst>
            </xdr:spPr>
          </xdr:sp>
          <xdr:sp macro="" textlink="">
            <xdr:nvSpPr>
              <xdr:cNvPr id="13326" name="Option Button 14" hidden="1">
                <a:extLst>
                  <a:ext uri="{63B3BB69-23CF-44E3-9099-C40C66FF867C}">
                    <a14:compatExt spid="_x0000_s13326"/>
                  </a:ext>
                  <a:ext uri="{FF2B5EF4-FFF2-40B4-BE49-F238E27FC236}">
                    <a16:creationId xmlns:a16="http://schemas.microsoft.com/office/drawing/2014/main" id="{00000000-0008-0000-0400-00000E340000}"/>
                  </a:ext>
                </a:extLst>
              </xdr:cNvPr>
              <xdr:cNvSpPr/>
            </xdr:nvSpPr>
            <xdr:spPr bwMode="auto">
              <a:xfrm>
                <a:off x="7429500" y="44291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3327" name="Option Button 15" hidden="1">
                <a:extLst>
                  <a:ext uri="{63B3BB69-23CF-44E3-9099-C40C66FF867C}">
                    <a14:compatExt spid="_x0000_s13327"/>
                  </a:ext>
                  <a:ext uri="{FF2B5EF4-FFF2-40B4-BE49-F238E27FC236}">
                    <a16:creationId xmlns:a16="http://schemas.microsoft.com/office/drawing/2014/main" id="{00000000-0008-0000-0400-00000F340000}"/>
                  </a:ext>
                </a:extLst>
              </xdr:cNvPr>
              <xdr:cNvSpPr/>
            </xdr:nvSpPr>
            <xdr:spPr bwMode="auto">
              <a:xfrm>
                <a:off x="742950" y="44291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3328" name="Option Button 16" hidden="1">
                <a:extLst>
                  <a:ext uri="{63B3BB69-23CF-44E3-9099-C40C66FF867C}">
                    <a14:compatExt spid="_x0000_s13328"/>
                  </a:ext>
                  <a:ext uri="{FF2B5EF4-FFF2-40B4-BE49-F238E27FC236}">
                    <a16:creationId xmlns:a16="http://schemas.microsoft.com/office/drawing/2014/main" id="{00000000-0008-0000-0400-000010340000}"/>
                  </a:ext>
                </a:extLst>
              </xdr:cNvPr>
              <xdr:cNvSpPr/>
            </xdr:nvSpPr>
            <xdr:spPr bwMode="auto">
              <a:xfrm>
                <a:off x="285750" y="44291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224118</xdr:colOff>
          <xdr:row>18</xdr:row>
          <xdr:rowOff>24091</xdr:rowOff>
        </xdr:from>
        <xdr:to>
          <xdr:col>6</xdr:col>
          <xdr:colOff>3362</xdr:colOff>
          <xdr:row>19</xdr:row>
          <xdr:rowOff>29694</xdr:rowOff>
        </xdr:to>
        <xdr:grpSp>
          <xdr:nvGrpSpPr>
            <xdr:cNvPr id="6" name="グループ化 5">
              <a:extLst>
                <a:ext uri="{FF2B5EF4-FFF2-40B4-BE49-F238E27FC236}">
                  <a16:creationId xmlns:a16="http://schemas.microsoft.com/office/drawing/2014/main" id="{00000000-0008-0000-0400-000006000000}"/>
                </a:ext>
              </a:extLst>
            </xdr:cNvPr>
            <xdr:cNvGrpSpPr/>
          </xdr:nvGrpSpPr>
          <xdr:grpSpPr>
            <a:xfrm>
              <a:off x="224118" y="5558116"/>
              <a:ext cx="7999319" cy="481853"/>
              <a:chOff x="228600" y="5534021"/>
              <a:chExt cx="8001000" cy="476251"/>
            </a:xfrm>
          </xdr:grpSpPr>
          <xdr:sp macro="" textlink="">
            <xdr:nvSpPr>
              <xdr:cNvPr id="13329" name="Group Box 17" hidden="1">
                <a:extLst>
                  <a:ext uri="{63B3BB69-23CF-44E3-9099-C40C66FF867C}">
                    <a14:compatExt spid="_x0000_s13329"/>
                  </a:ext>
                  <a:ext uri="{FF2B5EF4-FFF2-40B4-BE49-F238E27FC236}">
                    <a16:creationId xmlns:a16="http://schemas.microsoft.com/office/drawing/2014/main" id="{00000000-0008-0000-0400-000011340000}"/>
                  </a:ext>
                </a:extLst>
              </xdr:cNvPr>
              <xdr:cNvSpPr/>
            </xdr:nvSpPr>
            <xdr:spPr bwMode="auto">
              <a:xfrm>
                <a:off x="228600" y="5534021"/>
                <a:ext cx="8001000" cy="476251"/>
              </a:xfrm>
              <a:prstGeom prst="rect">
                <a:avLst/>
              </a:prstGeom>
              <a:noFill/>
              <a:ln w="9525">
                <a:miter lim="800000"/>
                <a:headEnd/>
                <a:tailEnd/>
              </a:ln>
              <a:extLst>
                <a:ext uri="{909E8E84-426E-40DD-AFC4-6F175D3DCCD1}">
                  <a14:hiddenFill>
                    <a:noFill/>
                  </a14:hiddenFill>
                </a:ext>
              </a:extLst>
            </xdr:spPr>
          </xdr:sp>
          <xdr:sp macro="" textlink="">
            <xdr:nvSpPr>
              <xdr:cNvPr id="13330" name="Option Button 18" hidden="1">
                <a:extLst>
                  <a:ext uri="{63B3BB69-23CF-44E3-9099-C40C66FF867C}">
                    <a14:compatExt spid="_x0000_s13330"/>
                  </a:ext>
                  <a:ext uri="{FF2B5EF4-FFF2-40B4-BE49-F238E27FC236}">
                    <a16:creationId xmlns:a16="http://schemas.microsoft.com/office/drawing/2014/main" id="{00000000-0008-0000-0400-000012340000}"/>
                  </a:ext>
                </a:extLst>
              </xdr:cNvPr>
              <xdr:cNvSpPr/>
            </xdr:nvSpPr>
            <xdr:spPr bwMode="auto">
              <a:xfrm>
                <a:off x="7429500" y="57340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3331" name="Option Button 19" hidden="1">
                <a:extLst>
                  <a:ext uri="{63B3BB69-23CF-44E3-9099-C40C66FF867C}">
                    <a14:compatExt spid="_x0000_s13331"/>
                  </a:ext>
                  <a:ext uri="{FF2B5EF4-FFF2-40B4-BE49-F238E27FC236}">
                    <a16:creationId xmlns:a16="http://schemas.microsoft.com/office/drawing/2014/main" id="{00000000-0008-0000-0400-000013340000}"/>
                  </a:ext>
                </a:extLst>
              </xdr:cNvPr>
              <xdr:cNvSpPr/>
            </xdr:nvSpPr>
            <xdr:spPr bwMode="auto">
              <a:xfrm>
                <a:off x="742950" y="57340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3332" name="Option Button 20" hidden="1">
                <a:extLst>
                  <a:ext uri="{63B3BB69-23CF-44E3-9099-C40C66FF867C}">
                    <a14:compatExt spid="_x0000_s13332"/>
                  </a:ext>
                  <a:ext uri="{FF2B5EF4-FFF2-40B4-BE49-F238E27FC236}">
                    <a16:creationId xmlns:a16="http://schemas.microsoft.com/office/drawing/2014/main" id="{00000000-0008-0000-0400-000014340000}"/>
                  </a:ext>
                </a:extLst>
              </xdr:cNvPr>
              <xdr:cNvSpPr/>
            </xdr:nvSpPr>
            <xdr:spPr bwMode="auto">
              <a:xfrm>
                <a:off x="285750" y="57340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224118</xdr:colOff>
          <xdr:row>19</xdr:row>
          <xdr:rowOff>29694</xdr:rowOff>
        </xdr:from>
        <xdr:to>
          <xdr:col>6</xdr:col>
          <xdr:colOff>3362</xdr:colOff>
          <xdr:row>20</xdr:row>
          <xdr:rowOff>35297</xdr:rowOff>
        </xdr:to>
        <xdr:grpSp>
          <xdr:nvGrpSpPr>
            <xdr:cNvPr id="7" name="グループ化 6">
              <a:extLst>
                <a:ext uri="{FF2B5EF4-FFF2-40B4-BE49-F238E27FC236}">
                  <a16:creationId xmlns:a16="http://schemas.microsoft.com/office/drawing/2014/main" id="{00000000-0008-0000-0400-000007000000}"/>
                </a:ext>
              </a:extLst>
            </xdr:cNvPr>
            <xdr:cNvGrpSpPr/>
          </xdr:nvGrpSpPr>
          <xdr:grpSpPr>
            <a:xfrm>
              <a:off x="224118" y="6039969"/>
              <a:ext cx="7999319" cy="481853"/>
              <a:chOff x="228600" y="6010272"/>
              <a:chExt cx="8001000" cy="476251"/>
            </a:xfrm>
          </xdr:grpSpPr>
          <xdr:sp macro="" textlink="">
            <xdr:nvSpPr>
              <xdr:cNvPr id="13333" name="Group Box 21" hidden="1">
                <a:extLst>
                  <a:ext uri="{63B3BB69-23CF-44E3-9099-C40C66FF867C}">
                    <a14:compatExt spid="_x0000_s13333"/>
                  </a:ext>
                  <a:ext uri="{FF2B5EF4-FFF2-40B4-BE49-F238E27FC236}">
                    <a16:creationId xmlns:a16="http://schemas.microsoft.com/office/drawing/2014/main" id="{00000000-0008-0000-0400-000015340000}"/>
                  </a:ext>
                </a:extLst>
              </xdr:cNvPr>
              <xdr:cNvSpPr/>
            </xdr:nvSpPr>
            <xdr:spPr bwMode="auto">
              <a:xfrm>
                <a:off x="228600" y="6010272"/>
                <a:ext cx="8001000" cy="476251"/>
              </a:xfrm>
              <a:prstGeom prst="rect">
                <a:avLst/>
              </a:prstGeom>
              <a:noFill/>
              <a:ln w="9525">
                <a:miter lim="800000"/>
                <a:headEnd/>
                <a:tailEnd/>
              </a:ln>
              <a:extLst>
                <a:ext uri="{909E8E84-426E-40DD-AFC4-6F175D3DCCD1}">
                  <a14:hiddenFill>
                    <a:noFill/>
                  </a14:hiddenFill>
                </a:ext>
              </a:extLst>
            </xdr:spPr>
          </xdr:sp>
          <xdr:sp macro="" textlink="">
            <xdr:nvSpPr>
              <xdr:cNvPr id="13334" name="Option Button 22" hidden="1">
                <a:extLst>
                  <a:ext uri="{63B3BB69-23CF-44E3-9099-C40C66FF867C}">
                    <a14:compatExt spid="_x0000_s13334"/>
                  </a:ext>
                  <a:ext uri="{FF2B5EF4-FFF2-40B4-BE49-F238E27FC236}">
                    <a16:creationId xmlns:a16="http://schemas.microsoft.com/office/drawing/2014/main" id="{00000000-0008-0000-0400-000016340000}"/>
                  </a:ext>
                </a:extLst>
              </xdr:cNvPr>
              <xdr:cNvSpPr/>
            </xdr:nvSpPr>
            <xdr:spPr bwMode="auto">
              <a:xfrm>
                <a:off x="7429500" y="62103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3335" name="Option Button 23" hidden="1">
                <a:extLst>
                  <a:ext uri="{63B3BB69-23CF-44E3-9099-C40C66FF867C}">
                    <a14:compatExt spid="_x0000_s13335"/>
                  </a:ext>
                  <a:ext uri="{FF2B5EF4-FFF2-40B4-BE49-F238E27FC236}">
                    <a16:creationId xmlns:a16="http://schemas.microsoft.com/office/drawing/2014/main" id="{00000000-0008-0000-0400-000017340000}"/>
                  </a:ext>
                </a:extLst>
              </xdr:cNvPr>
              <xdr:cNvSpPr/>
            </xdr:nvSpPr>
            <xdr:spPr bwMode="auto">
              <a:xfrm>
                <a:off x="742950" y="62103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3336" name="Option Button 24" hidden="1">
                <a:extLst>
                  <a:ext uri="{63B3BB69-23CF-44E3-9099-C40C66FF867C}">
                    <a14:compatExt spid="_x0000_s13336"/>
                  </a:ext>
                  <a:ext uri="{FF2B5EF4-FFF2-40B4-BE49-F238E27FC236}">
                    <a16:creationId xmlns:a16="http://schemas.microsoft.com/office/drawing/2014/main" id="{00000000-0008-0000-0400-000018340000}"/>
                  </a:ext>
                </a:extLst>
              </xdr:cNvPr>
              <xdr:cNvSpPr/>
            </xdr:nvSpPr>
            <xdr:spPr bwMode="auto">
              <a:xfrm>
                <a:off x="285750" y="62103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224118</xdr:colOff>
          <xdr:row>20</xdr:row>
          <xdr:rowOff>35297</xdr:rowOff>
        </xdr:from>
        <xdr:to>
          <xdr:col>6</xdr:col>
          <xdr:colOff>3362</xdr:colOff>
          <xdr:row>21</xdr:row>
          <xdr:rowOff>40899</xdr:rowOff>
        </xdr:to>
        <xdr:grpSp>
          <xdr:nvGrpSpPr>
            <xdr:cNvPr id="8" name="グループ化 7">
              <a:extLst>
                <a:ext uri="{FF2B5EF4-FFF2-40B4-BE49-F238E27FC236}">
                  <a16:creationId xmlns:a16="http://schemas.microsoft.com/office/drawing/2014/main" id="{00000000-0008-0000-0400-000008000000}"/>
                </a:ext>
              </a:extLst>
            </xdr:cNvPr>
            <xdr:cNvGrpSpPr/>
          </xdr:nvGrpSpPr>
          <xdr:grpSpPr>
            <a:xfrm>
              <a:off x="224118" y="6521822"/>
              <a:ext cx="7999319" cy="481852"/>
              <a:chOff x="228600" y="6486509"/>
              <a:chExt cx="8001000" cy="476250"/>
            </a:xfrm>
          </xdr:grpSpPr>
          <xdr:sp macro="" textlink="">
            <xdr:nvSpPr>
              <xdr:cNvPr id="13337" name="Group Box 25" hidden="1">
                <a:extLst>
                  <a:ext uri="{63B3BB69-23CF-44E3-9099-C40C66FF867C}">
                    <a14:compatExt spid="_x0000_s13337"/>
                  </a:ext>
                  <a:ext uri="{FF2B5EF4-FFF2-40B4-BE49-F238E27FC236}">
                    <a16:creationId xmlns:a16="http://schemas.microsoft.com/office/drawing/2014/main" id="{00000000-0008-0000-0400-000019340000}"/>
                  </a:ext>
                </a:extLst>
              </xdr:cNvPr>
              <xdr:cNvSpPr/>
            </xdr:nvSpPr>
            <xdr:spPr bwMode="auto">
              <a:xfrm>
                <a:off x="228600" y="6486509"/>
                <a:ext cx="8001000" cy="476250"/>
              </a:xfrm>
              <a:prstGeom prst="rect">
                <a:avLst/>
              </a:prstGeom>
              <a:noFill/>
              <a:ln w="9525">
                <a:miter lim="800000"/>
                <a:headEnd/>
                <a:tailEnd/>
              </a:ln>
              <a:extLst>
                <a:ext uri="{909E8E84-426E-40DD-AFC4-6F175D3DCCD1}">
                  <a14:hiddenFill>
                    <a:noFill/>
                  </a14:hiddenFill>
                </a:ext>
              </a:extLst>
            </xdr:spPr>
          </xdr:sp>
          <xdr:sp macro="" textlink="">
            <xdr:nvSpPr>
              <xdr:cNvPr id="13338" name="Option Button 26" hidden="1">
                <a:extLst>
                  <a:ext uri="{63B3BB69-23CF-44E3-9099-C40C66FF867C}">
                    <a14:compatExt spid="_x0000_s13338"/>
                  </a:ext>
                  <a:ext uri="{FF2B5EF4-FFF2-40B4-BE49-F238E27FC236}">
                    <a16:creationId xmlns:a16="http://schemas.microsoft.com/office/drawing/2014/main" id="{00000000-0008-0000-0400-00001A340000}"/>
                  </a:ext>
                </a:extLst>
              </xdr:cNvPr>
              <xdr:cNvSpPr/>
            </xdr:nvSpPr>
            <xdr:spPr bwMode="auto">
              <a:xfrm>
                <a:off x="7429500" y="66865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3339" name="Option Button 27" hidden="1">
                <a:extLst>
                  <a:ext uri="{63B3BB69-23CF-44E3-9099-C40C66FF867C}">
                    <a14:compatExt spid="_x0000_s13339"/>
                  </a:ext>
                  <a:ext uri="{FF2B5EF4-FFF2-40B4-BE49-F238E27FC236}">
                    <a16:creationId xmlns:a16="http://schemas.microsoft.com/office/drawing/2014/main" id="{00000000-0008-0000-0400-00001B340000}"/>
                  </a:ext>
                </a:extLst>
              </xdr:cNvPr>
              <xdr:cNvSpPr/>
            </xdr:nvSpPr>
            <xdr:spPr bwMode="auto">
              <a:xfrm>
                <a:off x="742950" y="66865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3340" name="Option Button 28" hidden="1">
                <a:extLst>
                  <a:ext uri="{63B3BB69-23CF-44E3-9099-C40C66FF867C}">
                    <a14:compatExt spid="_x0000_s13340"/>
                  </a:ext>
                  <a:ext uri="{FF2B5EF4-FFF2-40B4-BE49-F238E27FC236}">
                    <a16:creationId xmlns:a16="http://schemas.microsoft.com/office/drawing/2014/main" id="{00000000-0008-0000-0400-00001C340000}"/>
                  </a:ext>
                </a:extLst>
              </xdr:cNvPr>
              <xdr:cNvSpPr/>
            </xdr:nvSpPr>
            <xdr:spPr bwMode="auto">
              <a:xfrm>
                <a:off x="285750" y="66865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224118</xdr:colOff>
          <xdr:row>21</xdr:row>
          <xdr:rowOff>40898</xdr:rowOff>
        </xdr:from>
        <xdr:to>
          <xdr:col>6</xdr:col>
          <xdr:colOff>3362</xdr:colOff>
          <xdr:row>22</xdr:row>
          <xdr:rowOff>46501</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224118" y="7003673"/>
              <a:ext cx="7999319" cy="481853"/>
              <a:chOff x="228600" y="6962767"/>
              <a:chExt cx="8001000" cy="476251"/>
            </a:xfrm>
          </xdr:grpSpPr>
          <xdr:sp macro="" textlink="">
            <xdr:nvSpPr>
              <xdr:cNvPr id="13341" name="Group Box 29" hidden="1">
                <a:extLst>
                  <a:ext uri="{63B3BB69-23CF-44E3-9099-C40C66FF867C}">
                    <a14:compatExt spid="_x0000_s13341"/>
                  </a:ext>
                  <a:ext uri="{FF2B5EF4-FFF2-40B4-BE49-F238E27FC236}">
                    <a16:creationId xmlns:a16="http://schemas.microsoft.com/office/drawing/2014/main" id="{00000000-0008-0000-0400-00001D340000}"/>
                  </a:ext>
                </a:extLst>
              </xdr:cNvPr>
              <xdr:cNvSpPr/>
            </xdr:nvSpPr>
            <xdr:spPr bwMode="auto">
              <a:xfrm>
                <a:off x="228600" y="6962767"/>
                <a:ext cx="8001000" cy="476251"/>
              </a:xfrm>
              <a:prstGeom prst="rect">
                <a:avLst/>
              </a:prstGeom>
              <a:noFill/>
              <a:ln w="9525">
                <a:miter lim="800000"/>
                <a:headEnd/>
                <a:tailEnd/>
              </a:ln>
              <a:extLst>
                <a:ext uri="{909E8E84-426E-40DD-AFC4-6F175D3DCCD1}">
                  <a14:hiddenFill>
                    <a:noFill/>
                  </a14:hiddenFill>
                </a:ext>
              </a:extLst>
            </xdr:spPr>
          </xdr:sp>
          <xdr:sp macro="" textlink="">
            <xdr:nvSpPr>
              <xdr:cNvPr id="13342" name="Option Button 30" hidden="1">
                <a:extLst>
                  <a:ext uri="{63B3BB69-23CF-44E3-9099-C40C66FF867C}">
                    <a14:compatExt spid="_x0000_s13342"/>
                  </a:ext>
                  <a:ext uri="{FF2B5EF4-FFF2-40B4-BE49-F238E27FC236}">
                    <a16:creationId xmlns:a16="http://schemas.microsoft.com/office/drawing/2014/main" id="{00000000-0008-0000-0400-00001E340000}"/>
                  </a:ext>
                </a:extLst>
              </xdr:cNvPr>
              <xdr:cNvSpPr/>
            </xdr:nvSpPr>
            <xdr:spPr bwMode="auto">
              <a:xfrm>
                <a:off x="7429500" y="71628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3343" name="Option Button 31" hidden="1">
                <a:extLst>
                  <a:ext uri="{63B3BB69-23CF-44E3-9099-C40C66FF867C}">
                    <a14:compatExt spid="_x0000_s13343"/>
                  </a:ext>
                  <a:ext uri="{FF2B5EF4-FFF2-40B4-BE49-F238E27FC236}">
                    <a16:creationId xmlns:a16="http://schemas.microsoft.com/office/drawing/2014/main" id="{00000000-0008-0000-0400-00001F340000}"/>
                  </a:ext>
                </a:extLst>
              </xdr:cNvPr>
              <xdr:cNvSpPr/>
            </xdr:nvSpPr>
            <xdr:spPr bwMode="auto">
              <a:xfrm>
                <a:off x="742950" y="71628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3344" name="Option Button 32" hidden="1">
                <a:extLst>
                  <a:ext uri="{63B3BB69-23CF-44E3-9099-C40C66FF867C}">
                    <a14:compatExt spid="_x0000_s13344"/>
                  </a:ext>
                  <a:ext uri="{FF2B5EF4-FFF2-40B4-BE49-F238E27FC236}">
                    <a16:creationId xmlns:a16="http://schemas.microsoft.com/office/drawing/2014/main" id="{00000000-0008-0000-0400-000020340000}"/>
                  </a:ext>
                </a:extLst>
              </xdr:cNvPr>
              <xdr:cNvSpPr/>
            </xdr:nvSpPr>
            <xdr:spPr bwMode="auto">
              <a:xfrm>
                <a:off x="285750" y="71628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224118</xdr:colOff>
          <xdr:row>22</xdr:row>
          <xdr:rowOff>46501</xdr:rowOff>
        </xdr:from>
        <xdr:to>
          <xdr:col>6</xdr:col>
          <xdr:colOff>3362</xdr:colOff>
          <xdr:row>23</xdr:row>
          <xdr:rowOff>52104</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224118" y="7485526"/>
              <a:ext cx="7999319" cy="481853"/>
              <a:chOff x="228600" y="7439017"/>
              <a:chExt cx="8001000" cy="476251"/>
            </a:xfrm>
          </xdr:grpSpPr>
          <xdr:sp macro="" textlink="">
            <xdr:nvSpPr>
              <xdr:cNvPr id="13345" name="Group Box 33" hidden="1">
                <a:extLst>
                  <a:ext uri="{63B3BB69-23CF-44E3-9099-C40C66FF867C}">
                    <a14:compatExt spid="_x0000_s13345"/>
                  </a:ext>
                  <a:ext uri="{FF2B5EF4-FFF2-40B4-BE49-F238E27FC236}">
                    <a16:creationId xmlns:a16="http://schemas.microsoft.com/office/drawing/2014/main" id="{00000000-0008-0000-0400-000021340000}"/>
                  </a:ext>
                </a:extLst>
              </xdr:cNvPr>
              <xdr:cNvSpPr/>
            </xdr:nvSpPr>
            <xdr:spPr bwMode="auto">
              <a:xfrm>
                <a:off x="228600" y="7439017"/>
                <a:ext cx="8001000" cy="476251"/>
              </a:xfrm>
              <a:prstGeom prst="rect">
                <a:avLst/>
              </a:prstGeom>
              <a:noFill/>
              <a:ln w="9525">
                <a:miter lim="800000"/>
                <a:headEnd/>
                <a:tailEnd/>
              </a:ln>
              <a:extLst>
                <a:ext uri="{909E8E84-426E-40DD-AFC4-6F175D3DCCD1}">
                  <a14:hiddenFill>
                    <a:noFill/>
                  </a14:hiddenFill>
                </a:ext>
              </a:extLst>
            </xdr:spPr>
          </xdr:sp>
          <xdr:sp macro="" textlink="">
            <xdr:nvSpPr>
              <xdr:cNvPr id="13346" name="Option Button 34" hidden="1">
                <a:extLst>
                  <a:ext uri="{63B3BB69-23CF-44E3-9099-C40C66FF867C}">
                    <a14:compatExt spid="_x0000_s13346"/>
                  </a:ext>
                  <a:ext uri="{FF2B5EF4-FFF2-40B4-BE49-F238E27FC236}">
                    <a16:creationId xmlns:a16="http://schemas.microsoft.com/office/drawing/2014/main" id="{00000000-0008-0000-0400-000022340000}"/>
                  </a:ext>
                </a:extLst>
              </xdr:cNvPr>
              <xdr:cNvSpPr/>
            </xdr:nvSpPr>
            <xdr:spPr bwMode="auto">
              <a:xfrm>
                <a:off x="7429500" y="76390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3347" name="Option Button 35" hidden="1">
                <a:extLst>
                  <a:ext uri="{63B3BB69-23CF-44E3-9099-C40C66FF867C}">
                    <a14:compatExt spid="_x0000_s13347"/>
                  </a:ext>
                  <a:ext uri="{FF2B5EF4-FFF2-40B4-BE49-F238E27FC236}">
                    <a16:creationId xmlns:a16="http://schemas.microsoft.com/office/drawing/2014/main" id="{00000000-0008-0000-0400-000023340000}"/>
                  </a:ext>
                </a:extLst>
              </xdr:cNvPr>
              <xdr:cNvSpPr/>
            </xdr:nvSpPr>
            <xdr:spPr bwMode="auto">
              <a:xfrm>
                <a:off x="742950" y="76390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3348" name="Option Button 36" hidden="1">
                <a:extLst>
                  <a:ext uri="{63B3BB69-23CF-44E3-9099-C40C66FF867C}">
                    <a14:compatExt spid="_x0000_s13348"/>
                  </a:ext>
                  <a:ext uri="{FF2B5EF4-FFF2-40B4-BE49-F238E27FC236}">
                    <a16:creationId xmlns:a16="http://schemas.microsoft.com/office/drawing/2014/main" id="{00000000-0008-0000-0400-000024340000}"/>
                  </a:ext>
                </a:extLst>
              </xdr:cNvPr>
              <xdr:cNvSpPr/>
            </xdr:nvSpPr>
            <xdr:spPr bwMode="auto">
              <a:xfrm>
                <a:off x="285750" y="76390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57150</xdr:colOff>
          <xdr:row>4</xdr:row>
          <xdr:rowOff>209550</xdr:rowOff>
        </xdr:from>
        <xdr:to>
          <xdr:col>10</xdr:col>
          <xdr:colOff>171450</xdr:colOff>
          <xdr:row>14</xdr:row>
          <xdr:rowOff>533400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1247775" y="1057275"/>
              <a:ext cx="1304925" cy="7048500"/>
              <a:chOff x="1247775" y="1057275"/>
              <a:chExt cx="1304925" cy="7048500"/>
            </a:xfrm>
          </xdr:grpSpPr>
          <xdr:sp macro="" textlink="">
            <xdr:nvSpPr>
              <xdr:cNvPr id="8193" name="Drop Down 1" hidden="1">
                <a:extLst>
                  <a:ext uri="{63B3BB69-23CF-44E3-9099-C40C66FF867C}">
                    <a14:compatExt spid="_x0000_s8193"/>
                  </a:ext>
                  <a:ext uri="{FF2B5EF4-FFF2-40B4-BE49-F238E27FC236}">
                    <a16:creationId xmlns:a16="http://schemas.microsoft.com/office/drawing/2014/main" id="{00000000-0008-0000-0500-000001200000}"/>
                  </a:ext>
                </a:extLst>
              </xdr:cNvPr>
              <xdr:cNvSpPr/>
            </xdr:nvSpPr>
            <xdr:spPr bwMode="auto">
              <a:xfrm>
                <a:off x="1247775" y="1057275"/>
                <a:ext cx="1304925" cy="323850"/>
              </a:xfrm>
              <a:prstGeom prst="rect">
                <a:avLst/>
              </a:prstGeom>
              <a:noFill/>
              <a:ln>
                <a:noFill/>
              </a:ln>
              <a:extLst>
                <a:ext uri="{91240B29-F687-4F45-9708-019B960494DF}">
                  <a14:hiddenLine w="9525">
                    <a:noFill/>
                    <a:miter lim="800000"/>
                    <a:headEnd/>
                    <a:tailEnd/>
                  </a14:hiddenLine>
                </a:ext>
              </a:extLst>
            </xdr:spPr>
          </xdr:sp>
          <xdr:sp macro="" textlink="">
            <xdr:nvSpPr>
              <xdr:cNvPr id="8194" name="Drop Down 2" hidden="1">
                <a:extLst>
                  <a:ext uri="{63B3BB69-23CF-44E3-9099-C40C66FF867C}">
                    <a14:compatExt spid="_x0000_s8194"/>
                  </a:ext>
                  <a:ext uri="{FF2B5EF4-FFF2-40B4-BE49-F238E27FC236}">
                    <a16:creationId xmlns:a16="http://schemas.microsoft.com/office/drawing/2014/main" id="{00000000-0008-0000-0500-000002200000}"/>
                  </a:ext>
                </a:extLst>
              </xdr:cNvPr>
              <xdr:cNvSpPr/>
            </xdr:nvSpPr>
            <xdr:spPr bwMode="auto">
              <a:xfrm>
                <a:off x="1247775" y="4419600"/>
                <a:ext cx="1304925" cy="323850"/>
              </a:xfrm>
              <a:prstGeom prst="rect">
                <a:avLst/>
              </a:prstGeom>
              <a:noFill/>
              <a:ln>
                <a:noFill/>
              </a:ln>
              <a:extLst>
                <a:ext uri="{91240B29-F687-4F45-9708-019B960494DF}">
                  <a14:hiddenLine w="9525">
                    <a:noFill/>
                    <a:miter lim="800000"/>
                    <a:headEnd/>
                    <a:tailEnd/>
                  </a14:hiddenLine>
                </a:ext>
              </a:extLst>
            </xdr:spPr>
          </xdr:sp>
          <xdr:sp macro="" textlink="">
            <xdr:nvSpPr>
              <xdr:cNvPr id="8195" name="Drop Down 3" hidden="1">
                <a:extLst>
                  <a:ext uri="{63B3BB69-23CF-44E3-9099-C40C66FF867C}">
                    <a14:compatExt spid="_x0000_s8195"/>
                  </a:ext>
                  <a:ext uri="{FF2B5EF4-FFF2-40B4-BE49-F238E27FC236}">
                    <a16:creationId xmlns:a16="http://schemas.microsoft.com/office/drawing/2014/main" id="{00000000-0008-0000-0500-000003200000}"/>
                  </a:ext>
                </a:extLst>
              </xdr:cNvPr>
              <xdr:cNvSpPr/>
            </xdr:nvSpPr>
            <xdr:spPr bwMode="auto">
              <a:xfrm>
                <a:off x="1247775" y="7781925"/>
                <a:ext cx="1304925" cy="323850"/>
              </a:xfrm>
              <a:prstGeom prst="rect">
                <a:avLst/>
              </a:prstGeom>
              <a:noFill/>
              <a:ln>
                <a:noFill/>
              </a:ln>
              <a:extLst>
                <a:ext uri="{91240B29-F687-4F45-9708-019B960494DF}">
                  <a14:hiddenLine w="9525">
                    <a:noFill/>
                    <a:miter lim="800000"/>
                    <a:headEnd/>
                    <a:tailEnd/>
                  </a14:hiddenLine>
                </a:ext>
              </a:extLst>
            </xdr:spPr>
          </xdr:sp>
        </xdr:grp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17" Type="http://schemas.openxmlformats.org/officeDocument/2006/relationships/ctrlProp" Target="../ctrlProps/ctrlProp119.xml"/><Relationship Id="rId21" Type="http://schemas.openxmlformats.org/officeDocument/2006/relationships/ctrlProp" Target="../ctrlProps/ctrlProp23.xml"/><Relationship Id="rId42" Type="http://schemas.openxmlformats.org/officeDocument/2006/relationships/ctrlProp" Target="../ctrlProps/ctrlProp44.xml"/><Relationship Id="rId63" Type="http://schemas.openxmlformats.org/officeDocument/2006/relationships/ctrlProp" Target="../ctrlProps/ctrlProp65.xml"/><Relationship Id="rId84" Type="http://schemas.openxmlformats.org/officeDocument/2006/relationships/ctrlProp" Target="../ctrlProps/ctrlProp86.xml"/><Relationship Id="rId138" Type="http://schemas.openxmlformats.org/officeDocument/2006/relationships/ctrlProp" Target="../ctrlProps/ctrlProp140.xml"/><Relationship Id="rId159" Type="http://schemas.openxmlformats.org/officeDocument/2006/relationships/ctrlProp" Target="../ctrlProps/ctrlProp161.xml"/><Relationship Id="rId170" Type="http://schemas.openxmlformats.org/officeDocument/2006/relationships/ctrlProp" Target="../ctrlProps/ctrlProp172.xml"/><Relationship Id="rId191" Type="http://schemas.openxmlformats.org/officeDocument/2006/relationships/ctrlProp" Target="../ctrlProps/ctrlProp193.xml"/><Relationship Id="rId107" Type="http://schemas.openxmlformats.org/officeDocument/2006/relationships/ctrlProp" Target="../ctrlProps/ctrlProp109.xml"/><Relationship Id="rId11" Type="http://schemas.openxmlformats.org/officeDocument/2006/relationships/ctrlProp" Target="../ctrlProps/ctrlProp13.xml"/><Relationship Id="rId32" Type="http://schemas.openxmlformats.org/officeDocument/2006/relationships/ctrlProp" Target="../ctrlProps/ctrlProp34.xml"/><Relationship Id="rId53" Type="http://schemas.openxmlformats.org/officeDocument/2006/relationships/ctrlProp" Target="../ctrlProps/ctrlProp55.xml"/><Relationship Id="rId74" Type="http://schemas.openxmlformats.org/officeDocument/2006/relationships/ctrlProp" Target="../ctrlProps/ctrlProp76.xml"/><Relationship Id="rId128" Type="http://schemas.openxmlformats.org/officeDocument/2006/relationships/ctrlProp" Target="../ctrlProps/ctrlProp130.xml"/><Relationship Id="rId149" Type="http://schemas.openxmlformats.org/officeDocument/2006/relationships/ctrlProp" Target="../ctrlProps/ctrlProp151.xml"/><Relationship Id="rId5" Type="http://schemas.openxmlformats.org/officeDocument/2006/relationships/ctrlProp" Target="../ctrlProps/ctrlProp7.xml"/><Relationship Id="rId95" Type="http://schemas.openxmlformats.org/officeDocument/2006/relationships/ctrlProp" Target="../ctrlProps/ctrlProp97.xml"/><Relationship Id="rId160" Type="http://schemas.openxmlformats.org/officeDocument/2006/relationships/ctrlProp" Target="../ctrlProps/ctrlProp162.xml"/><Relationship Id="rId181" Type="http://schemas.openxmlformats.org/officeDocument/2006/relationships/ctrlProp" Target="../ctrlProps/ctrlProp183.xml"/><Relationship Id="rId22" Type="http://schemas.openxmlformats.org/officeDocument/2006/relationships/ctrlProp" Target="../ctrlProps/ctrlProp24.xml"/><Relationship Id="rId43" Type="http://schemas.openxmlformats.org/officeDocument/2006/relationships/ctrlProp" Target="../ctrlProps/ctrlProp45.xml"/><Relationship Id="rId64" Type="http://schemas.openxmlformats.org/officeDocument/2006/relationships/ctrlProp" Target="../ctrlProps/ctrlProp66.xml"/><Relationship Id="rId118" Type="http://schemas.openxmlformats.org/officeDocument/2006/relationships/ctrlProp" Target="../ctrlProps/ctrlProp120.xml"/><Relationship Id="rId139" Type="http://schemas.openxmlformats.org/officeDocument/2006/relationships/ctrlProp" Target="../ctrlProps/ctrlProp141.xml"/><Relationship Id="rId85" Type="http://schemas.openxmlformats.org/officeDocument/2006/relationships/ctrlProp" Target="../ctrlProps/ctrlProp87.xml"/><Relationship Id="rId150" Type="http://schemas.openxmlformats.org/officeDocument/2006/relationships/ctrlProp" Target="../ctrlProps/ctrlProp152.xml"/><Relationship Id="rId171" Type="http://schemas.openxmlformats.org/officeDocument/2006/relationships/ctrlProp" Target="../ctrlProps/ctrlProp173.xml"/><Relationship Id="rId192" Type="http://schemas.openxmlformats.org/officeDocument/2006/relationships/ctrlProp" Target="../ctrlProps/ctrlProp194.xml"/><Relationship Id="rId12" Type="http://schemas.openxmlformats.org/officeDocument/2006/relationships/ctrlProp" Target="../ctrlProps/ctrlProp14.xml"/><Relationship Id="rId33" Type="http://schemas.openxmlformats.org/officeDocument/2006/relationships/ctrlProp" Target="../ctrlProps/ctrlProp35.xml"/><Relationship Id="rId108" Type="http://schemas.openxmlformats.org/officeDocument/2006/relationships/ctrlProp" Target="../ctrlProps/ctrlProp110.xml"/><Relationship Id="rId129" Type="http://schemas.openxmlformats.org/officeDocument/2006/relationships/ctrlProp" Target="../ctrlProps/ctrlProp131.xml"/><Relationship Id="rId54" Type="http://schemas.openxmlformats.org/officeDocument/2006/relationships/ctrlProp" Target="../ctrlProps/ctrlProp56.xml"/><Relationship Id="rId75" Type="http://schemas.openxmlformats.org/officeDocument/2006/relationships/ctrlProp" Target="../ctrlProps/ctrlProp77.xml"/><Relationship Id="rId96" Type="http://schemas.openxmlformats.org/officeDocument/2006/relationships/ctrlProp" Target="../ctrlProps/ctrlProp98.xml"/><Relationship Id="rId140" Type="http://schemas.openxmlformats.org/officeDocument/2006/relationships/ctrlProp" Target="../ctrlProps/ctrlProp142.xml"/><Relationship Id="rId161" Type="http://schemas.openxmlformats.org/officeDocument/2006/relationships/ctrlProp" Target="../ctrlProps/ctrlProp163.xml"/><Relationship Id="rId182" Type="http://schemas.openxmlformats.org/officeDocument/2006/relationships/ctrlProp" Target="../ctrlProps/ctrlProp184.xml"/><Relationship Id="rId6" Type="http://schemas.openxmlformats.org/officeDocument/2006/relationships/ctrlProp" Target="../ctrlProps/ctrlProp8.xml"/><Relationship Id="rId23" Type="http://schemas.openxmlformats.org/officeDocument/2006/relationships/ctrlProp" Target="../ctrlProps/ctrlProp25.xml"/><Relationship Id="rId119" Type="http://schemas.openxmlformats.org/officeDocument/2006/relationships/ctrlProp" Target="../ctrlProps/ctrlProp121.xml"/><Relationship Id="rId44" Type="http://schemas.openxmlformats.org/officeDocument/2006/relationships/ctrlProp" Target="../ctrlProps/ctrlProp46.xml"/><Relationship Id="rId65" Type="http://schemas.openxmlformats.org/officeDocument/2006/relationships/ctrlProp" Target="../ctrlProps/ctrlProp67.xml"/><Relationship Id="rId86" Type="http://schemas.openxmlformats.org/officeDocument/2006/relationships/ctrlProp" Target="../ctrlProps/ctrlProp88.xml"/><Relationship Id="rId130" Type="http://schemas.openxmlformats.org/officeDocument/2006/relationships/ctrlProp" Target="../ctrlProps/ctrlProp132.xml"/><Relationship Id="rId151" Type="http://schemas.openxmlformats.org/officeDocument/2006/relationships/ctrlProp" Target="../ctrlProps/ctrlProp153.xml"/><Relationship Id="rId172" Type="http://schemas.openxmlformats.org/officeDocument/2006/relationships/ctrlProp" Target="../ctrlProps/ctrlProp174.xml"/><Relationship Id="rId193" Type="http://schemas.openxmlformats.org/officeDocument/2006/relationships/ctrlProp" Target="../ctrlProps/ctrlProp195.xml"/><Relationship Id="rId13" Type="http://schemas.openxmlformats.org/officeDocument/2006/relationships/ctrlProp" Target="../ctrlProps/ctrlProp15.xml"/><Relationship Id="rId109" Type="http://schemas.openxmlformats.org/officeDocument/2006/relationships/ctrlProp" Target="../ctrlProps/ctrlProp111.xml"/><Relationship Id="rId34" Type="http://schemas.openxmlformats.org/officeDocument/2006/relationships/ctrlProp" Target="../ctrlProps/ctrlProp36.xml"/><Relationship Id="rId50" Type="http://schemas.openxmlformats.org/officeDocument/2006/relationships/ctrlProp" Target="../ctrlProps/ctrlProp52.xml"/><Relationship Id="rId55" Type="http://schemas.openxmlformats.org/officeDocument/2006/relationships/ctrlProp" Target="../ctrlProps/ctrlProp57.xml"/><Relationship Id="rId76" Type="http://schemas.openxmlformats.org/officeDocument/2006/relationships/ctrlProp" Target="../ctrlProps/ctrlProp78.xml"/><Relationship Id="rId97" Type="http://schemas.openxmlformats.org/officeDocument/2006/relationships/ctrlProp" Target="../ctrlProps/ctrlProp99.xml"/><Relationship Id="rId104" Type="http://schemas.openxmlformats.org/officeDocument/2006/relationships/ctrlProp" Target="../ctrlProps/ctrlProp106.xml"/><Relationship Id="rId120" Type="http://schemas.openxmlformats.org/officeDocument/2006/relationships/ctrlProp" Target="../ctrlProps/ctrlProp122.xml"/><Relationship Id="rId125" Type="http://schemas.openxmlformats.org/officeDocument/2006/relationships/ctrlProp" Target="../ctrlProps/ctrlProp127.xml"/><Relationship Id="rId141" Type="http://schemas.openxmlformats.org/officeDocument/2006/relationships/ctrlProp" Target="../ctrlProps/ctrlProp143.xml"/><Relationship Id="rId146" Type="http://schemas.openxmlformats.org/officeDocument/2006/relationships/ctrlProp" Target="../ctrlProps/ctrlProp148.xml"/><Relationship Id="rId167" Type="http://schemas.openxmlformats.org/officeDocument/2006/relationships/ctrlProp" Target="../ctrlProps/ctrlProp169.xml"/><Relationship Id="rId188" Type="http://schemas.openxmlformats.org/officeDocument/2006/relationships/ctrlProp" Target="../ctrlProps/ctrlProp190.xml"/><Relationship Id="rId7" Type="http://schemas.openxmlformats.org/officeDocument/2006/relationships/ctrlProp" Target="../ctrlProps/ctrlProp9.xml"/><Relationship Id="rId71" Type="http://schemas.openxmlformats.org/officeDocument/2006/relationships/ctrlProp" Target="../ctrlProps/ctrlProp73.xml"/><Relationship Id="rId92" Type="http://schemas.openxmlformats.org/officeDocument/2006/relationships/ctrlProp" Target="../ctrlProps/ctrlProp94.xml"/><Relationship Id="rId162" Type="http://schemas.openxmlformats.org/officeDocument/2006/relationships/ctrlProp" Target="../ctrlProps/ctrlProp164.xml"/><Relationship Id="rId183" Type="http://schemas.openxmlformats.org/officeDocument/2006/relationships/ctrlProp" Target="../ctrlProps/ctrlProp185.xml"/><Relationship Id="rId2" Type="http://schemas.openxmlformats.org/officeDocument/2006/relationships/drawing" Target="../drawings/drawing3.xml"/><Relationship Id="rId29" Type="http://schemas.openxmlformats.org/officeDocument/2006/relationships/ctrlProp" Target="../ctrlProps/ctrlProp31.xml"/><Relationship Id="rId24" Type="http://schemas.openxmlformats.org/officeDocument/2006/relationships/ctrlProp" Target="../ctrlProps/ctrlProp26.xml"/><Relationship Id="rId40" Type="http://schemas.openxmlformats.org/officeDocument/2006/relationships/ctrlProp" Target="../ctrlProps/ctrlProp42.xml"/><Relationship Id="rId45" Type="http://schemas.openxmlformats.org/officeDocument/2006/relationships/ctrlProp" Target="../ctrlProps/ctrlProp47.xml"/><Relationship Id="rId66" Type="http://schemas.openxmlformats.org/officeDocument/2006/relationships/ctrlProp" Target="../ctrlProps/ctrlProp68.xml"/><Relationship Id="rId87" Type="http://schemas.openxmlformats.org/officeDocument/2006/relationships/ctrlProp" Target="../ctrlProps/ctrlProp89.xml"/><Relationship Id="rId110" Type="http://schemas.openxmlformats.org/officeDocument/2006/relationships/ctrlProp" Target="../ctrlProps/ctrlProp112.xml"/><Relationship Id="rId115" Type="http://schemas.openxmlformats.org/officeDocument/2006/relationships/ctrlProp" Target="../ctrlProps/ctrlProp117.xml"/><Relationship Id="rId131" Type="http://schemas.openxmlformats.org/officeDocument/2006/relationships/ctrlProp" Target="../ctrlProps/ctrlProp133.xml"/><Relationship Id="rId136" Type="http://schemas.openxmlformats.org/officeDocument/2006/relationships/ctrlProp" Target="../ctrlProps/ctrlProp138.xml"/><Relationship Id="rId157" Type="http://schemas.openxmlformats.org/officeDocument/2006/relationships/ctrlProp" Target="../ctrlProps/ctrlProp159.xml"/><Relationship Id="rId178" Type="http://schemas.openxmlformats.org/officeDocument/2006/relationships/ctrlProp" Target="../ctrlProps/ctrlProp180.xml"/><Relationship Id="rId61" Type="http://schemas.openxmlformats.org/officeDocument/2006/relationships/ctrlProp" Target="../ctrlProps/ctrlProp63.xml"/><Relationship Id="rId82" Type="http://schemas.openxmlformats.org/officeDocument/2006/relationships/ctrlProp" Target="../ctrlProps/ctrlProp84.xml"/><Relationship Id="rId152" Type="http://schemas.openxmlformats.org/officeDocument/2006/relationships/ctrlProp" Target="../ctrlProps/ctrlProp154.xml"/><Relationship Id="rId173" Type="http://schemas.openxmlformats.org/officeDocument/2006/relationships/ctrlProp" Target="../ctrlProps/ctrlProp175.xml"/><Relationship Id="rId194" Type="http://schemas.openxmlformats.org/officeDocument/2006/relationships/ctrlProp" Target="../ctrlProps/ctrlProp196.xml"/><Relationship Id="rId19" Type="http://schemas.openxmlformats.org/officeDocument/2006/relationships/ctrlProp" Target="../ctrlProps/ctrlProp21.xml"/><Relationship Id="rId14" Type="http://schemas.openxmlformats.org/officeDocument/2006/relationships/ctrlProp" Target="../ctrlProps/ctrlProp16.xml"/><Relationship Id="rId30" Type="http://schemas.openxmlformats.org/officeDocument/2006/relationships/ctrlProp" Target="../ctrlProps/ctrlProp32.xml"/><Relationship Id="rId35" Type="http://schemas.openxmlformats.org/officeDocument/2006/relationships/ctrlProp" Target="../ctrlProps/ctrlProp37.xml"/><Relationship Id="rId56" Type="http://schemas.openxmlformats.org/officeDocument/2006/relationships/ctrlProp" Target="../ctrlProps/ctrlProp58.xml"/><Relationship Id="rId77" Type="http://schemas.openxmlformats.org/officeDocument/2006/relationships/ctrlProp" Target="../ctrlProps/ctrlProp79.xml"/><Relationship Id="rId100" Type="http://schemas.openxmlformats.org/officeDocument/2006/relationships/ctrlProp" Target="../ctrlProps/ctrlProp102.xml"/><Relationship Id="rId105" Type="http://schemas.openxmlformats.org/officeDocument/2006/relationships/ctrlProp" Target="../ctrlProps/ctrlProp107.xml"/><Relationship Id="rId126" Type="http://schemas.openxmlformats.org/officeDocument/2006/relationships/ctrlProp" Target="../ctrlProps/ctrlProp128.xml"/><Relationship Id="rId147" Type="http://schemas.openxmlformats.org/officeDocument/2006/relationships/ctrlProp" Target="../ctrlProps/ctrlProp149.xml"/><Relationship Id="rId168" Type="http://schemas.openxmlformats.org/officeDocument/2006/relationships/ctrlProp" Target="../ctrlProps/ctrlProp170.xml"/><Relationship Id="rId8" Type="http://schemas.openxmlformats.org/officeDocument/2006/relationships/ctrlProp" Target="../ctrlProps/ctrlProp10.xml"/><Relationship Id="rId51" Type="http://schemas.openxmlformats.org/officeDocument/2006/relationships/ctrlProp" Target="../ctrlProps/ctrlProp53.xml"/><Relationship Id="rId72" Type="http://schemas.openxmlformats.org/officeDocument/2006/relationships/ctrlProp" Target="../ctrlProps/ctrlProp74.xml"/><Relationship Id="rId93" Type="http://schemas.openxmlformats.org/officeDocument/2006/relationships/ctrlProp" Target="../ctrlProps/ctrlProp95.xml"/><Relationship Id="rId98" Type="http://schemas.openxmlformats.org/officeDocument/2006/relationships/ctrlProp" Target="../ctrlProps/ctrlProp100.xml"/><Relationship Id="rId121" Type="http://schemas.openxmlformats.org/officeDocument/2006/relationships/ctrlProp" Target="../ctrlProps/ctrlProp123.xml"/><Relationship Id="rId142" Type="http://schemas.openxmlformats.org/officeDocument/2006/relationships/ctrlProp" Target="../ctrlProps/ctrlProp144.xml"/><Relationship Id="rId163" Type="http://schemas.openxmlformats.org/officeDocument/2006/relationships/ctrlProp" Target="../ctrlProps/ctrlProp165.xml"/><Relationship Id="rId184" Type="http://schemas.openxmlformats.org/officeDocument/2006/relationships/ctrlProp" Target="../ctrlProps/ctrlProp186.xml"/><Relationship Id="rId189" Type="http://schemas.openxmlformats.org/officeDocument/2006/relationships/ctrlProp" Target="../ctrlProps/ctrlProp191.xml"/><Relationship Id="rId3" Type="http://schemas.openxmlformats.org/officeDocument/2006/relationships/vmlDrawing" Target="../drawings/vmlDrawing2.vml"/><Relationship Id="rId25" Type="http://schemas.openxmlformats.org/officeDocument/2006/relationships/ctrlProp" Target="../ctrlProps/ctrlProp27.xml"/><Relationship Id="rId46" Type="http://schemas.openxmlformats.org/officeDocument/2006/relationships/ctrlProp" Target="../ctrlProps/ctrlProp48.xml"/><Relationship Id="rId67" Type="http://schemas.openxmlformats.org/officeDocument/2006/relationships/ctrlProp" Target="../ctrlProps/ctrlProp69.xml"/><Relationship Id="rId116" Type="http://schemas.openxmlformats.org/officeDocument/2006/relationships/ctrlProp" Target="../ctrlProps/ctrlProp118.xml"/><Relationship Id="rId137" Type="http://schemas.openxmlformats.org/officeDocument/2006/relationships/ctrlProp" Target="../ctrlProps/ctrlProp139.xml"/><Relationship Id="rId158" Type="http://schemas.openxmlformats.org/officeDocument/2006/relationships/ctrlProp" Target="../ctrlProps/ctrlProp160.xml"/><Relationship Id="rId20" Type="http://schemas.openxmlformats.org/officeDocument/2006/relationships/ctrlProp" Target="../ctrlProps/ctrlProp22.xml"/><Relationship Id="rId41" Type="http://schemas.openxmlformats.org/officeDocument/2006/relationships/ctrlProp" Target="../ctrlProps/ctrlProp43.xml"/><Relationship Id="rId62" Type="http://schemas.openxmlformats.org/officeDocument/2006/relationships/ctrlProp" Target="../ctrlProps/ctrlProp64.xml"/><Relationship Id="rId83" Type="http://schemas.openxmlformats.org/officeDocument/2006/relationships/ctrlProp" Target="../ctrlProps/ctrlProp85.xml"/><Relationship Id="rId88" Type="http://schemas.openxmlformats.org/officeDocument/2006/relationships/ctrlProp" Target="../ctrlProps/ctrlProp90.xml"/><Relationship Id="rId111" Type="http://schemas.openxmlformats.org/officeDocument/2006/relationships/ctrlProp" Target="../ctrlProps/ctrlProp113.xml"/><Relationship Id="rId132" Type="http://schemas.openxmlformats.org/officeDocument/2006/relationships/ctrlProp" Target="../ctrlProps/ctrlProp134.xml"/><Relationship Id="rId153" Type="http://schemas.openxmlformats.org/officeDocument/2006/relationships/ctrlProp" Target="../ctrlProps/ctrlProp155.xml"/><Relationship Id="rId174" Type="http://schemas.openxmlformats.org/officeDocument/2006/relationships/ctrlProp" Target="../ctrlProps/ctrlProp176.xml"/><Relationship Id="rId179" Type="http://schemas.openxmlformats.org/officeDocument/2006/relationships/ctrlProp" Target="../ctrlProps/ctrlProp181.xml"/><Relationship Id="rId195" Type="http://schemas.openxmlformats.org/officeDocument/2006/relationships/ctrlProp" Target="../ctrlProps/ctrlProp197.xml"/><Relationship Id="rId190" Type="http://schemas.openxmlformats.org/officeDocument/2006/relationships/ctrlProp" Target="../ctrlProps/ctrlProp192.xml"/><Relationship Id="rId15" Type="http://schemas.openxmlformats.org/officeDocument/2006/relationships/ctrlProp" Target="../ctrlProps/ctrlProp17.xml"/><Relationship Id="rId36" Type="http://schemas.openxmlformats.org/officeDocument/2006/relationships/ctrlProp" Target="../ctrlProps/ctrlProp38.xml"/><Relationship Id="rId57" Type="http://schemas.openxmlformats.org/officeDocument/2006/relationships/ctrlProp" Target="../ctrlProps/ctrlProp59.xml"/><Relationship Id="rId106" Type="http://schemas.openxmlformats.org/officeDocument/2006/relationships/ctrlProp" Target="../ctrlProps/ctrlProp108.xml"/><Relationship Id="rId127" Type="http://schemas.openxmlformats.org/officeDocument/2006/relationships/ctrlProp" Target="../ctrlProps/ctrlProp129.xml"/><Relationship Id="rId10" Type="http://schemas.openxmlformats.org/officeDocument/2006/relationships/ctrlProp" Target="../ctrlProps/ctrlProp12.xml"/><Relationship Id="rId31" Type="http://schemas.openxmlformats.org/officeDocument/2006/relationships/ctrlProp" Target="../ctrlProps/ctrlProp33.xml"/><Relationship Id="rId52" Type="http://schemas.openxmlformats.org/officeDocument/2006/relationships/ctrlProp" Target="../ctrlProps/ctrlProp54.xml"/><Relationship Id="rId73" Type="http://schemas.openxmlformats.org/officeDocument/2006/relationships/ctrlProp" Target="../ctrlProps/ctrlProp75.xml"/><Relationship Id="rId78" Type="http://schemas.openxmlformats.org/officeDocument/2006/relationships/ctrlProp" Target="../ctrlProps/ctrlProp80.xml"/><Relationship Id="rId94" Type="http://schemas.openxmlformats.org/officeDocument/2006/relationships/ctrlProp" Target="../ctrlProps/ctrlProp96.xml"/><Relationship Id="rId99" Type="http://schemas.openxmlformats.org/officeDocument/2006/relationships/ctrlProp" Target="../ctrlProps/ctrlProp101.xml"/><Relationship Id="rId101" Type="http://schemas.openxmlformats.org/officeDocument/2006/relationships/ctrlProp" Target="../ctrlProps/ctrlProp103.xml"/><Relationship Id="rId122" Type="http://schemas.openxmlformats.org/officeDocument/2006/relationships/ctrlProp" Target="../ctrlProps/ctrlProp124.xml"/><Relationship Id="rId143" Type="http://schemas.openxmlformats.org/officeDocument/2006/relationships/ctrlProp" Target="../ctrlProps/ctrlProp145.xml"/><Relationship Id="rId148" Type="http://schemas.openxmlformats.org/officeDocument/2006/relationships/ctrlProp" Target="../ctrlProps/ctrlProp150.xml"/><Relationship Id="rId164" Type="http://schemas.openxmlformats.org/officeDocument/2006/relationships/ctrlProp" Target="../ctrlProps/ctrlProp166.xml"/><Relationship Id="rId169" Type="http://schemas.openxmlformats.org/officeDocument/2006/relationships/ctrlProp" Target="../ctrlProps/ctrlProp171.xml"/><Relationship Id="rId185" Type="http://schemas.openxmlformats.org/officeDocument/2006/relationships/ctrlProp" Target="../ctrlProps/ctrlProp187.xml"/><Relationship Id="rId4" Type="http://schemas.openxmlformats.org/officeDocument/2006/relationships/ctrlProp" Target="../ctrlProps/ctrlProp6.xml"/><Relationship Id="rId9" Type="http://schemas.openxmlformats.org/officeDocument/2006/relationships/ctrlProp" Target="../ctrlProps/ctrlProp11.xml"/><Relationship Id="rId180" Type="http://schemas.openxmlformats.org/officeDocument/2006/relationships/ctrlProp" Target="../ctrlProps/ctrlProp182.xml"/><Relationship Id="rId26" Type="http://schemas.openxmlformats.org/officeDocument/2006/relationships/ctrlProp" Target="../ctrlProps/ctrlProp28.xml"/><Relationship Id="rId47" Type="http://schemas.openxmlformats.org/officeDocument/2006/relationships/ctrlProp" Target="../ctrlProps/ctrlProp49.xml"/><Relationship Id="rId68" Type="http://schemas.openxmlformats.org/officeDocument/2006/relationships/ctrlProp" Target="../ctrlProps/ctrlProp70.xml"/><Relationship Id="rId89" Type="http://schemas.openxmlformats.org/officeDocument/2006/relationships/ctrlProp" Target="../ctrlProps/ctrlProp91.xml"/><Relationship Id="rId112" Type="http://schemas.openxmlformats.org/officeDocument/2006/relationships/ctrlProp" Target="../ctrlProps/ctrlProp114.xml"/><Relationship Id="rId133" Type="http://schemas.openxmlformats.org/officeDocument/2006/relationships/ctrlProp" Target="../ctrlProps/ctrlProp135.xml"/><Relationship Id="rId154" Type="http://schemas.openxmlformats.org/officeDocument/2006/relationships/ctrlProp" Target="../ctrlProps/ctrlProp156.xml"/><Relationship Id="rId175" Type="http://schemas.openxmlformats.org/officeDocument/2006/relationships/ctrlProp" Target="../ctrlProps/ctrlProp177.xml"/><Relationship Id="rId16" Type="http://schemas.openxmlformats.org/officeDocument/2006/relationships/ctrlProp" Target="../ctrlProps/ctrlProp18.xml"/><Relationship Id="rId37" Type="http://schemas.openxmlformats.org/officeDocument/2006/relationships/ctrlProp" Target="../ctrlProps/ctrlProp39.xml"/><Relationship Id="rId58" Type="http://schemas.openxmlformats.org/officeDocument/2006/relationships/ctrlProp" Target="../ctrlProps/ctrlProp60.xml"/><Relationship Id="rId79" Type="http://schemas.openxmlformats.org/officeDocument/2006/relationships/ctrlProp" Target="../ctrlProps/ctrlProp81.xml"/><Relationship Id="rId102" Type="http://schemas.openxmlformats.org/officeDocument/2006/relationships/ctrlProp" Target="../ctrlProps/ctrlProp104.xml"/><Relationship Id="rId123" Type="http://schemas.openxmlformats.org/officeDocument/2006/relationships/ctrlProp" Target="../ctrlProps/ctrlProp125.xml"/><Relationship Id="rId144" Type="http://schemas.openxmlformats.org/officeDocument/2006/relationships/ctrlProp" Target="../ctrlProps/ctrlProp146.xml"/><Relationship Id="rId90" Type="http://schemas.openxmlformats.org/officeDocument/2006/relationships/ctrlProp" Target="../ctrlProps/ctrlProp92.xml"/><Relationship Id="rId165" Type="http://schemas.openxmlformats.org/officeDocument/2006/relationships/ctrlProp" Target="../ctrlProps/ctrlProp167.xml"/><Relationship Id="rId186" Type="http://schemas.openxmlformats.org/officeDocument/2006/relationships/ctrlProp" Target="../ctrlProps/ctrlProp188.xml"/><Relationship Id="rId27" Type="http://schemas.openxmlformats.org/officeDocument/2006/relationships/ctrlProp" Target="../ctrlProps/ctrlProp29.xml"/><Relationship Id="rId48" Type="http://schemas.openxmlformats.org/officeDocument/2006/relationships/ctrlProp" Target="../ctrlProps/ctrlProp50.xml"/><Relationship Id="rId69" Type="http://schemas.openxmlformats.org/officeDocument/2006/relationships/ctrlProp" Target="../ctrlProps/ctrlProp71.xml"/><Relationship Id="rId113" Type="http://schemas.openxmlformats.org/officeDocument/2006/relationships/ctrlProp" Target="../ctrlProps/ctrlProp115.xml"/><Relationship Id="rId134" Type="http://schemas.openxmlformats.org/officeDocument/2006/relationships/ctrlProp" Target="../ctrlProps/ctrlProp136.xml"/><Relationship Id="rId80" Type="http://schemas.openxmlformats.org/officeDocument/2006/relationships/ctrlProp" Target="../ctrlProps/ctrlProp82.xml"/><Relationship Id="rId155" Type="http://schemas.openxmlformats.org/officeDocument/2006/relationships/ctrlProp" Target="../ctrlProps/ctrlProp157.xml"/><Relationship Id="rId176" Type="http://schemas.openxmlformats.org/officeDocument/2006/relationships/ctrlProp" Target="../ctrlProps/ctrlProp178.xml"/><Relationship Id="rId17" Type="http://schemas.openxmlformats.org/officeDocument/2006/relationships/ctrlProp" Target="../ctrlProps/ctrlProp19.xml"/><Relationship Id="rId38" Type="http://schemas.openxmlformats.org/officeDocument/2006/relationships/ctrlProp" Target="../ctrlProps/ctrlProp40.xml"/><Relationship Id="rId59" Type="http://schemas.openxmlformats.org/officeDocument/2006/relationships/ctrlProp" Target="../ctrlProps/ctrlProp61.xml"/><Relationship Id="rId103" Type="http://schemas.openxmlformats.org/officeDocument/2006/relationships/ctrlProp" Target="../ctrlProps/ctrlProp105.xml"/><Relationship Id="rId124" Type="http://schemas.openxmlformats.org/officeDocument/2006/relationships/ctrlProp" Target="../ctrlProps/ctrlProp126.xml"/><Relationship Id="rId70" Type="http://schemas.openxmlformats.org/officeDocument/2006/relationships/ctrlProp" Target="../ctrlProps/ctrlProp72.xml"/><Relationship Id="rId91" Type="http://schemas.openxmlformats.org/officeDocument/2006/relationships/ctrlProp" Target="../ctrlProps/ctrlProp93.xml"/><Relationship Id="rId145" Type="http://schemas.openxmlformats.org/officeDocument/2006/relationships/ctrlProp" Target="../ctrlProps/ctrlProp147.xml"/><Relationship Id="rId166" Type="http://schemas.openxmlformats.org/officeDocument/2006/relationships/ctrlProp" Target="../ctrlProps/ctrlProp168.xml"/><Relationship Id="rId187" Type="http://schemas.openxmlformats.org/officeDocument/2006/relationships/ctrlProp" Target="../ctrlProps/ctrlProp189.xml"/><Relationship Id="rId1" Type="http://schemas.openxmlformats.org/officeDocument/2006/relationships/printerSettings" Target="../printerSettings/printerSettings4.bin"/><Relationship Id="rId28" Type="http://schemas.openxmlformats.org/officeDocument/2006/relationships/ctrlProp" Target="../ctrlProps/ctrlProp30.xml"/><Relationship Id="rId49" Type="http://schemas.openxmlformats.org/officeDocument/2006/relationships/ctrlProp" Target="../ctrlProps/ctrlProp51.xml"/><Relationship Id="rId114" Type="http://schemas.openxmlformats.org/officeDocument/2006/relationships/ctrlProp" Target="../ctrlProps/ctrlProp116.xml"/><Relationship Id="rId60" Type="http://schemas.openxmlformats.org/officeDocument/2006/relationships/ctrlProp" Target="../ctrlProps/ctrlProp62.xml"/><Relationship Id="rId81" Type="http://schemas.openxmlformats.org/officeDocument/2006/relationships/ctrlProp" Target="../ctrlProps/ctrlProp83.xml"/><Relationship Id="rId135" Type="http://schemas.openxmlformats.org/officeDocument/2006/relationships/ctrlProp" Target="../ctrlProps/ctrlProp137.xml"/><Relationship Id="rId156" Type="http://schemas.openxmlformats.org/officeDocument/2006/relationships/ctrlProp" Target="../ctrlProps/ctrlProp158.xml"/><Relationship Id="rId177" Type="http://schemas.openxmlformats.org/officeDocument/2006/relationships/ctrlProp" Target="../ctrlProps/ctrlProp179.xml"/><Relationship Id="rId18" Type="http://schemas.openxmlformats.org/officeDocument/2006/relationships/ctrlProp" Target="../ctrlProps/ctrlProp20.xml"/><Relationship Id="rId39" Type="http://schemas.openxmlformats.org/officeDocument/2006/relationships/ctrlProp" Target="../ctrlProps/ctrlProp41.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07.xml"/><Relationship Id="rId18" Type="http://schemas.openxmlformats.org/officeDocument/2006/relationships/ctrlProp" Target="../ctrlProps/ctrlProp212.xml"/><Relationship Id="rId26" Type="http://schemas.openxmlformats.org/officeDocument/2006/relationships/ctrlProp" Target="../ctrlProps/ctrlProp220.xml"/><Relationship Id="rId39" Type="http://schemas.openxmlformats.org/officeDocument/2006/relationships/ctrlProp" Target="../ctrlProps/ctrlProp233.xml"/><Relationship Id="rId21" Type="http://schemas.openxmlformats.org/officeDocument/2006/relationships/ctrlProp" Target="../ctrlProps/ctrlProp215.xml"/><Relationship Id="rId34" Type="http://schemas.openxmlformats.org/officeDocument/2006/relationships/ctrlProp" Target="../ctrlProps/ctrlProp228.xml"/><Relationship Id="rId7" Type="http://schemas.openxmlformats.org/officeDocument/2006/relationships/ctrlProp" Target="../ctrlProps/ctrlProp201.xml"/><Relationship Id="rId12" Type="http://schemas.openxmlformats.org/officeDocument/2006/relationships/ctrlProp" Target="../ctrlProps/ctrlProp206.xml"/><Relationship Id="rId17" Type="http://schemas.openxmlformats.org/officeDocument/2006/relationships/ctrlProp" Target="../ctrlProps/ctrlProp211.xml"/><Relationship Id="rId25" Type="http://schemas.openxmlformats.org/officeDocument/2006/relationships/ctrlProp" Target="../ctrlProps/ctrlProp219.xml"/><Relationship Id="rId33" Type="http://schemas.openxmlformats.org/officeDocument/2006/relationships/ctrlProp" Target="../ctrlProps/ctrlProp227.xml"/><Relationship Id="rId38" Type="http://schemas.openxmlformats.org/officeDocument/2006/relationships/ctrlProp" Target="../ctrlProps/ctrlProp232.xml"/><Relationship Id="rId2" Type="http://schemas.openxmlformats.org/officeDocument/2006/relationships/drawing" Target="../drawings/drawing4.xml"/><Relationship Id="rId16" Type="http://schemas.openxmlformats.org/officeDocument/2006/relationships/ctrlProp" Target="../ctrlProps/ctrlProp210.xml"/><Relationship Id="rId20" Type="http://schemas.openxmlformats.org/officeDocument/2006/relationships/ctrlProp" Target="../ctrlProps/ctrlProp214.xml"/><Relationship Id="rId29" Type="http://schemas.openxmlformats.org/officeDocument/2006/relationships/ctrlProp" Target="../ctrlProps/ctrlProp223.xml"/><Relationship Id="rId1" Type="http://schemas.openxmlformats.org/officeDocument/2006/relationships/printerSettings" Target="../printerSettings/printerSettings5.bin"/><Relationship Id="rId6" Type="http://schemas.openxmlformats.org/officeDocument/2006/relationships/ctrlProp" Target="../ctrlProps/ctrlProp200.xml"/><Relationship Id="rId11" Type="http://schemas.openxmlformats.org/officeDocument/2006/relationships/ctrlProp" Target="../ctrlProps/ctrlProp205.xml"/><Relationship Id="rId24" Type="http://schemas.openxmlformats.org/officeDocument/2006/relationships/ctrlProp" Target="../ctrlProps/ctrlProp218.xml"/><Relationship Id="rId32" Type="http://schemas.openxmlformats.org/officeDocument/2006/relationships/ctrlProp" Target="../ctrlProps/ctrlProp226.xml"/><Relationship Id="rId37" Type="http://schemas.openxmlformats.org/officeDocument/2006/relationships/ctrlProp" Target="../ctrlProps/ctrlProp231.xml"/><Relationship Id="rId5" Type="http://schemas.openxmlformats.org/officeDocument/2006/relationships/ctrlProp" Target="../ctrlProps/ctrlProp199.xml"/><Relationship Id="rId15" Type="http://schemas.openxmlformats.org/officeDocument/2006/relationships/ctrlProp" Target="../ctrlProps/ctrlProp209.xml"/><Relationship Id="rId23" Type="http://schemas.openxmlformats.org/officeDocument/2006/relationships/ctrlProp" Target="../ctrlProps/ctrlProp217.xml"/><Relationship Id="rId28" Type="http://schemas.openxmlformats.org/officeDocument/2006/relationships/ctrlProp" Target="../ctrlProps/ctrlProp222.xml"/><Relationship Id="rId36" Type="http://schemas.openxmlformats.org/officeDocument/2006/relationships/ctrlProp" Target="../ctrlProps/ctrlProp230.xml"/><Relationship Id="rId10" Type="http://schemas.openxmlformats.org/officeDocument/2006/relationships/ctrlProp" Target="../ctrlProps/ctrlProp204.xml"/><Relationship Id="rId19" Type="http://schemas.openxmlformats.org/officeDocument/2006/relationships/ctrlProp" Target="../ctrlProps/ctrlProp213.xml"/><Relationship Id="rId31" Type="http://schemas.openxmlformats.org/officeDocument/2006/relationships/ctrlProp" Target="../ctrlProps/ctrlProp225.xml"/><Relationship Id="rId4" Type="http://schemas.openxmlformats.org/officeDocument/2006/relationships/ctrlProp" Target="../ctrlProps/ctrlProp198.xml"/><Relationship Id="rId9" Type="http://schemas.openxmlformats.org/officeDocument/2006/relationships/ctrlProp" Target="../ctrlProps/ctrlProp203.xml"/><Relationship Id="rId14" Type="http://schemas.openxmlformats.org/officeDocument/2006/relationships/ctrlProp" Target="../ctrlProps/ctrlProp208.xml"/><Relationship Id="rId22" Type="http://schemas.openxmlformats.org/officeDocument/2006/relationships/ctrlProp" Target="../ctrlProps/ctrlProp216.xml"/><Relationship Id="rId27" Type="http://schemas.openxmlformats.org/officeDocument/2006/relationships/ctrlProp" Target="../ctrlProps/ctrlProp221.xml"/><Relationship Id="rId30" Type="http://schemas.openxmlformats.org/officeDocument/2006/relationships/ctrlProp" Target="../ctrlProps/ctrlProp224.xml"/><Relationship Id="rId35" Type="http://schemas.openxmlformats.org/officeDocument/2006/relationships/ctrlProp" Target="../ctrlProps/ctrlProp229.xml"/><Relationship Id="rId8" Type="http://schemas.openxmlformats.org/officeDocument/2006/relationships/ctrlProp" Target="../ctrlProps/ctrlProp202.xml"/><Relationship Id="rId3"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36.xml"/><Relationship Id="rId5" Type="http://schemas.openxmlformats.org/officeDocument/2006/relationships/ctrlProp" Target="../ctrlProps/ctrlProp235.xml"/><Relationship Id="rId4" Type="http://schemas.openxmlformats.org/officeDocument/2006/relationships/ctrlProp" Target="../ctrlProps/ctrlProp23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pageSetUpPr fitToPage="1"/>
  </sheetPr>
  <dimension ref="A1:X44"/>
  <sheetViews>
    <sheetView tabSelected="1" zoomScaleNormal="100" zoomScaleSheetLayoutView="100" workbookViewId="0">
      <selection activeCell="P2" sqref="P2"/>
    </sheetView>
  </sheetViews>
  <sheetFormatPr defaultRowHeight="13.5"/>
  <cols>
    <col min="1" max="1" width="23" customWidth="1"/>
    <col min="2" max="2" width="3.125" customWidth="1"/>
    <col min="3" max="3" width="5.125" customWidth="1"/>
    <col min="4" max="4" width="3.25" customWidth="1"/>
    <col min="5" max="5" width="4.625" customWidth="1"/>
    <col min="6" max="6" width="3.25" customWidth="1"/>
    <col min="7" max="7" width="4.625" customWidth="1"/>
    <col min="8" max="8" width="3.25" customWidth="1"/>
    <col min="9" max="9" width="12.375" customWidth="1"/>
    <col min="10" max="10" width="7.625" customWidth="1"/>
    <col min="11" max="11" width="3.5" customWidth="1"/>
    <col min="12" max="12" width="4.625" customWidth="1"/>
    <col min="13" max="13" width="3.5" customWidth="1"/>
    <col min="14" max="14" width="4.625" customWidth="1"/>
    <col min="15" max="15" width="3.5" customWidth="1"/>
    <col min="16" max="16" width="9.25" customWidth="1"/>
    <col min="17" max="17" width="25.75" customWidth="1"/>
    <col min="18" max="18" width="3.625" customWidth="1"/>
  </cols>
  <sheetData>
    <row r="1" spans="1:24">
      <c r="J1" s="94" t="s">
        <v>0</v>
      </c>
      <c r="K1" s="117">
        <v>23</v>
      </c>
      <c r="L1" s="94"/>
      <c r="M1" s="35" t="s">
        <v>1</v>
      </c>
      <c r="N1" s="35" t="s">
        <v>2</v>
      </c>
      <c r="O1" s="35" t="s">
        <v>0</v>
      </c>
      <c r="P1" s="69" t="s">
        <v>3</v>
      </c>
      <c r="X1" s="117">
        <f>ROW()</f>
        <v>1</v>
      </c>
    </row>
    <row r="2" spans="1:24" ht="18" customHeight="1">
      <c r="A2" s="36"/>
      <c r="B2" s="36"/>
      <c r="C2" s="120" t="str">
        <f>"福祉サービス第三者評価結果報告書【" &amp; I44 &amp; "】"</f>
        <v>福祉サービス第三者評価結果報告書【令和4年度】</v>
      </c>
      <c r="D2" s="36"/>
      <c r="E2" s="36"/>
      <c r="F2" s="36"/>
      <c r="G2" s="36"/>
      <c r="H2" s="36"/>
      <c r="I2" s="36"/>
      <c r="J2" s="36"/>
      <c r="K2" s="36"/>
      <c r="L2" s="36"/>
      <c r="M2" s="36"/>
      <c r="N2" s="36"/>
      <c r="O2" s="36"/>
      <c r="P2" s="36"/>
      <c r="Q2" s="36"/>
      <c r="R2" s="36"/>
      <c r="X2" s="117">
        <f>ROW()</f>
        <v>2</v>
      </c>
    </row>
    <row r="3" spans="1:24" ht="14.25">
      <c r="J3" s="37"/>
      <c r="K3" s="38" t="s">
        <v>4</v>
      </c>
      <c r="L3" s="37"/>
      <c r="M3" s="38" t="s">
        <v>5</v>
      </c>
      <c r="N3" s="37"/>
      <c r="O3" s="38" t="s">
        <v>6</v>
      </c>
      <c r="Q3" s="36"/>
      <c r="R3" s="36"/>
      <c r="X3" s="117">
        <f>ROW()</f>
        <v>3</v>
      </c>
    </row>
    <row r="4" spans="1:24" ht="8.25" customHeight="1">
      <c r="X4" s="117">
        <f>ROW()</f>
        <v>4</v>
      </c>
    </row>
    <row r="5" spans="1:24">
      <c r="A5" t="s">
        <v>7</v>
      </c>
      <c r="X5" s="117">
        <f>ROW()</f>
        <v>5</v>
      </c>
    </row>
    <row r="6" spans="1:24">
      <c r="A6" t="s">
        <v>8</v>
      </c>
      <c r="X6" s="117">
        <f>ROW()</f>
        <v>6</v>
      </c>
    </row>
    <row r="7" spans="1:24" ht="10.5" customHeight="1">
      <c r="X7" s="117">
        <f>ROW()</f>
        <v>7</v>
      </c>
    </row>
    <row r="8" spans="1:24" ht="12" customHeight="1">
      <c r="D8" s="175" t="s">
        <v>9</v>
      </c>
      <c r="E8" s="176"/>
      <c r="F8" s="174"/>
      <c r="G8" s="174"/>
      <c r="H8" s="174"/>
      <c r="I8" s="39"/>
      <c r="J8" s="39"/>
      <c r="K8" s="39"/>
      <c r="L8" s="39"/>
      <c r="M8" s="39"/>
      <c r="N8" s="39"/>
      <c r="O8" s="40"/>
      <c r="X8" s="117">
        <f>ROW()</f>
        <v>8</v>
      </c>
    </row>
    <row r="9" spans="1:24" ht="33" customHeight="1">
      <c r="B9" s="41"/>
      <c r="C9" s="41"/>
      <c r="D9" s="175" t="s">
        <v>10</v>
      </c>
      <c r="E9" s="176"/>
      <c r="F9" s="180"/>
      <c r="G9" s="181"/>
      <c r="H9" s="181"/>
      <c r="I9" s="181"/>
      <c r="J9" s="181"/>
      <c r="K9" s="181"/>
      <c r="L9" s="181"/>
      <c r="M9" s="181"/>
      <c r="N9" s="181"/>
      <c r="O9" s="181"/>
      <c r="X9" s="117">
        <f>ROW()</f>
        <v>9</v>
      </c>
    </row>
    <row r="10" spans="1:24" ht="52.5" customHeight="1">
      <c r="B10" s="41"/>
      <c r="C10" s="41"/>
      <c r="D10" s="41"/>
      <c r="E10" s="41" t="s">
        <v>11</v>
      </c>
      <c r="F10" s="282"/>
      <c r="G10" s="282"/>
      <c r="H10" s="282"/>
      <c r="I10" s="282"/>
      <c r="J10" s="282"/>
      <c r="K10" s="282"/>
      <c r="L10" s="282"/>
      <c r="M10" s="282"/>
      <c r="N10" s="282"/>
      <c r="O10" s="282"/>
      <c r="X10" s="117">
        <f>ROW()</f>
        <v>10</v>
      </c>
    </row>
    <row r="11" spans="1:24" ht="18" customHeight="1">
      <c r="A11" s="41"/>
      <c r="E11" s="41" t="s">
        <v>12</v>
      </c>
      <c r="G11" s="42"/>
      <c r="H11" s="283"/>
      <c r="I11" s="284"/>
      <c r="J11" s="43" t="s">
        <v>13</v>
      </c>
      <c r="K11" s="44"/>
      <c r="L11" s="285" t="s">
        <v>14</v>
      </c>
      <c r="M11" s="179"/>
      <c r="N11" s="180"/>
      <c r="O11" s="286"/>
    </row>
    <row r="12" spans="1:24" ht="16.5" customHeight="1">
      <c r="B12" s="41"/>
      <c r="C12" s="41"/>
      <c r="D12" s="41"/>
      <c r="E12" s="41" t="s">
        <v>15</v>
      </c>
      <c r="F12" s="177"/>
      <c r="G12" s="177"/>
      <c r="H12" s="177"/>
      <c r="I12" s="177"/>
      <c r="J12" s="177"/>
      <c r="K12" s="177"/>
      <c r="L12" s="177"/>
      <c r="M12" s="177"/>
      <c r="N12" s="177"/>
      <c r="O12" s="178"/>
    </row>
    <row r="13" spans="1:24" ht="13.5" customHeight="1">
      <c r="E13" s="41" t="s">
        <v>16</v>
      </c>
      <c r="F13" s="140"/>
      <c r="G13" s="140"/>
      <c r="H13" s="140"/>
      <c r="I13" s="140"/>
      <c r="J13" s="140"/>
      <c r="K13" s="140"/>
      <c r="L13" s="140"/>
      <c r="M13" s="140"/>
      <c r="N13" s="140"/>
      <c r="O13" s="45" t="s">
        <v>17</v>
      </c>
    </row>
    <row r="14" spans="1:24" ht="18" customHeight="1">
      <c r="A14" s="46" t="s">
        <v>18</v>
      </c>
    </row>
    <row r="15" spans="1:24" ht="13.5" customHeight="1"/>
    <row r="16" spans="1:24" ht="13.5" customHeight="1">
      <c r="A16" s="145" t="s">
        <v>19</v>
      </c>
      <c r="B16" s="164" t="s">
        <v>20</v>
      </c>
      <c r="C16" s="165"/>
      <c r="D16" s="165"/>
      <c r="E16" s="165"/>
      <c r="F16" s="165"/>
      <c r="G16" s="165"/>
      <c r="H16" s="165"/>
      <c r="I16" s="166"/>
      <c r="J16" s="164" t="s">
        <v>21</v>
      </c>
      <c r="K16" s="165"/>
      <c r="L16" s="165"/>
      <c r="M16" s="165"/>
      <c r="N16" s="165"/>
      <c r="O16" s="166"/>
      <c r="P16" s="2"/>
      <c r="Q16" s="2"/>
      <c r="R16" s="2"/>
      <c r="S16" s="2"/>
      <c r="T16" s="2"/>
      <c r="U16" s="2"/>
      <c r="V16" s="2"/>
    </row>
    <row r="17" spans="1:24" ht="18" customHeight="1">
      <c r="A17" s="287"/>
      <c r="B17" s="47" t="s">
        <v>22</v>
      </c>
      <c r="C17" s="146"/>
      <c r="D17" s="147"/>
      <c r="E17" s="147"/>
      <c r="F17" s="147"/>
      <c r="G17" s="147"/>
      <c r="H17" s="147"/>
      <c r="I17" s="148"/>
      <c r="J17" s="151"/>
      <c r="K17" s="152"/>
      <c r="L17" s="153"/>
      <c r="M17" s="153"/>
      <c r="N17" s="153"/>
      <c r="O17" s="154"/>
      <c r="P17" s="2"/>
      <c r="Q17" s="2"/>
      <c r="R17" s="2"/>
      <c r="S17" s="48" t="b">
        <v>0</v>
      </c>
      <c r="T17" s="48" t="b">
        <v>0</v>
      </c>
      <c r="U17" s="2"/>
      <c r="V17" s="2"/>
    </row>
    <row r="18" spans="1:24" ht="18" customHeight="1">
      <c r="A18" s="287"/>
      <c r="B18" s="47" t="s">
        <v>23</v>
      </c>
      <c r="C18" s="146"/>
      <c r="D18" s="147"/>
      <c r="E18" s="147"/>
      <c r="F18" s="147"/>
      <c r="G18" s="147"/>
      <c r="H18" s="147"/>
      <c r="I18" s="148"/>
      <c r="J18" s="151"/>
      <c r="K18" s="152"/>
      <c r="L18" s="153"/>
      <c r="M18" s="153"/>
      <c r="N18" s="153"/>
      <c r="O18" s="154"/>
      <c r="P18" s="2"/>
      <c r="Q18" s="2"/>
      <c r="R18" s="2"/>
      <c r="S18" s="48" t="b">
        <v>0</v>
      </c>
      <c r="T18" s="48" t="b">
        <v>0</v>
      </c>
      <c r="U18" s="2"/>
      <c r="V18" s="2"/>
    </row>
    <row r="19" spans="1:24" ht="18" customHeight="1">
      <c r="A19" s="287"/>
      <c r="B19" s="47" t="s">
        <v>24</v>
      </c>
      <c r="C19" s="146"/>
      <c r="D19" s="147"/>
      <c r="E19" s="147"/>
      <c r="F19" s="147"/>
      <c r="G19" s="147"/>
      <c r="H19" s="147"/>
      <c r="I19" s="148"/>
      <c r="J19" s="151"/>
      <c r="K19" s="152"/>
      <c r="L19" s="153"/>
      <c r="M19" s="153"/>
      <c r="N19" s="153"/>
      <c r="O19" s="154"/>
      <c r="P19" s="2"/>
      <c r="Q19" s="2"/>
      <c r="R19" s="2"/>
      <c r="S19" s="48" t="b">
        <v>0</v>
      </c>
      <c r="T19" s="48" t="b">
        <v>0</v>
      </c>
      <c r="U19" s="2"/>
      <c r="V19" s="2"/>
    </row>
    <row r="20" spans="1:24" ht="18" customHeight="1">
      <c r="A20" s="287"/>
      <c r="B20" s="47" t="s">
        <v>25</v>
      </c>
      <c r="C20" s="146"/>
      <c r="D20" s="147"/>
      <c r="E20" s="147"/>
      <c r="F20" s="147"/>
      <c r="G20" s="147"/>
      <c r="H20" s="147"/>
      <c r="I20" s="148"/>
      <c r="J20" s="151"/>
      <c r="K20" s="152"/>
      <c r="L20" s="153"/>
      <c r="M20" s="153"/>
      <c r="N20" s="153"/>
      <c r="O20" s="154"/>
      <c r="P20" s="2"/>
      <c r="Q20" s="2"/>
      <c r="R20" s="2"/>
      <c r="S20" s="48" t="b">
        <v>0</v>
      </c>
      <c r="T20" s="48" t="b">
        <v>0</v>
      </c>
      <c r="U20" s="2"/>
      <c r="V20" s="2"/>
    </row>
    <row r="21" spans="1:24" ht="18" customHeight="1">
      <c r="A21" s="287"/>
      <c r="B21" s="47" t="s">
        <v>26</v>
      </c>
      <c r="C21" s="146"/>
      <c r="D21" s="147"/>
      <c r="E21" s="147"/>
      <c r="F21" s="147"/>
      <c r="G21" s="147"/>
      <c r="H21" s="147"/>
      <c r="I21" s="148"/>
      <c r="J21" s="151"/>
      <c r="K21" s="152"/>
      <c r="L21" s="153"/>
      <c r="M21" s="153"/>
      <c r="N21" s="153"/>
      <c r="O21" s="154"/>
      <c r="P21" s="2"/>
      <c r="Q21" s="2"/>
      <c r="R21" s="2"/>
      <c r="S21" s="48" t="b">
        <v>0</v>
      </c>
      <c r="T21" s="48" t="b">
        <v>0</v>
      </c>
      <c r="U21" s="2"/>
      <c r="V21" s="2"/>
    </row>
    <row r="22" spans="1:24" ht="18" customHeight="1">
      <c r="A22" s="288"/>
      <c r="B22" s="47" t="s">
        <v>27</v>
      </c>
      <c r="C22" s="146"/>
      <c r="D22" s="147"/>
      <c r="E22" s="147"/>
      <c r="F22" s="147"/>
      <c r="G22" s="147"/>
      <c r="H22" s="147"/>
      <c r="I22" s="148"/>
      <c r="J22" s="151"/>
      <c r="K22" s="152"/>
      <c r="L22" s="153"/>
      <c r="M22" s="153"/>
      <c r="N22" s="153"/>
      <c r="O22" s="154"/>
      <c r="P22" s="2"/>
      <c r="Q22" s="2"/>
      <c r="R22" s="2"/>
      <c r="S22" s="48" t="b">
        <v>0</v>
      </c>
      <c r="T22" s="48" t="b">
        <v>0</v>
      </c>
      <c r="U22" s="2"/>
      <c r="V22" s="2"/>
    </row>
    <row r="23" spans="1:24" ht="42" customHeight="1">
      <c r="A23" s="109" t="s">
        <v>28</v>
      </c>
      <c r="B23" s="170" t="s">
        <v>29</v>
      </c>
      <c r="C23" s="171"/>
      <c r="D23" s="171"/>
      <c r="E23" s="171"/>
      <c r="F23" s="171"/>
      <c r="G23" s="171"/>
      <c r="H23" s="171"/>
      <c r="I23" s="171"/>
      <c r="J23" s="172" t="str">
        <f>IF(M24="","指定番号を入力してください","")</f>
        <v>指定番号を入力してください</v>
      </c>
      <c r="K23" s="171"/>
      <c r="L23" s="171"/>
      <c r="M23" s="171"/>
      <c r="N23" s="171"/>
      <c r="O23" s="173"/>
      <c r="P23" s="2"/>
      <c r="Q23" s="2"/>
      <c r="R23" s="2"/>
      <c r="S23" s="111"/>
      <c r="T23" s="110"/>
      <c r="U23" s="2"/>
      <c r="V23" s="2"/>
    </row>
    <row r="24" spans="1:24" ht="45" customHeight="1">
      <c r="A24" s="49" t="s">
        <v>30</v>
      </c>
      <c r="B24" s="155"/>
      <c r="C24" s="156"/>
      <c r="D24" s="156"/>
      <c r="E24" s="156"/>
      <c r="F24" s="156"/>
      <c r="G24" s="156"/>
      <c r="H24" s="156"/>
      <c r="I24" s="156"/>
      <c r="J24" s="157"/>
      <c r="K24" s="190" t="s">
        <v>31</v>
      </c>
      <c r="L24" s="163"/>
      <c r="M24" s="187"/>
      <c r="N24" s="188"/>
      <c r="O24" s="189"/>
      <c r="P24" s="2"/>
      <c r="Q24" s="2"/>
      <c r="R24" s="2"/>
      <c r="S24" s="111"/>
      <c r="T24" s="2"/>
      <c r="U24" s="2"/>
      <c r="V24" s="2"/>
    </row>
    <row r="25" spans="1:24" ht="18" customHeight="1">
      <c r="A25" s="158" t="s">
        <v>32</v>
      </c>
      <c r="B25" s="149" t="s">
        <v>33</v>
      </c>
      <c r="C25" s="182"/>
      <c r="D25" s="161"/>
      <c r="E25" s="185"/>
      <c r="F25" s="186"/>
      <c r="G25" s="50"/>
      <c r="H25" s="50"/>
      <c r="I25" s="50"/>
      <c r="J25" s="50"/>
      <c r="K25" s="50"/>
      <c r="L25" s="50"/>
      <c r="M25" s="50"/>
      <c r="N25" s="50"/>
      <c r="O25" s="51"/>
      <c r="P25" s="2"/>
      <c r="Q25" s="2"/>
      <c r="R25" s="2"/>
      <c r="S25" s="2"/>
      <c r="T25" s="2"/>
      <c r="U25" s="2"/>
      <c r="V25" s="2"/>
    </row>
    <row r="26" spans="1:24" s="54" customFormat="1" ht="18" customHeight="1">
      <c r="A26" s="159"/>
      <c r="B26" s="149" t="s">
        <v>34</v>
      </c>
      <c r="C26" s="150"/>
      <c r="D26" s="161"/>
      <c r="E26" s="162"/>
      <c r="F26" s="162"/>
      <c r="G26" s="162"/>
      <c r="H26" s="162"/>
      <c r="I26" s="162"/>
      <c r="J26" s="162"/>
      <c r="K26" s="162"/>
      <c r="L26" s="162"/>
      <c r="M26" s="162"/>
      <c r="N26" s="162"/>
      <c r="O26" s="163"/>
      <c r="P26" s="52"/>
      <c r="Q26" s="2"/>
      <c r="R26" s="53"/>
      <c r="S26" s="53"/>
      <c r="T26" s="53"/>
      <c r="U26" s="53"/>
      <c r="V26" s="53"/>
      <c r="W26" s="53"/>
      <c r="X26" s="53"/>
    </row>
    <row r="27" spans="1:24" ht="18" customHeight="1">
      <c r="A27" s="160"/>
      <c r="B27" s="149" t="s">
        <v>35</v>
      </c>
      <c r="C27" s="150"/>
      <c r="D27" s="167"/>
      <c r="E27" s="168"/>
      <c r="F27" s="168"/>
      <c r="G27" s="169"/>
      <c r="H27" s="55"/>
      <c r="I27" s="55"/>
      <c r="J27" s="55"/>
      <c r="K27" s="55"/>
      <c r="L27" s="55"/>
      <c r="M27" s="55"/>
      <c r="N27" s="55"/>
      <c r="O27" s="56"/>
      <c r="P27" s="2"/>
      <c r="Q27" s="2"/>
      <c r="R27" s="2"/>
      <c r="S27" s="2"/>
      <c r="T27" s="2"/>
      <c r="U27" s="2"/>
      <c r="V27" s="2"/>
    </row>
    <row r="28" spans="1:24" ht="18" customHeight="1">
      <c r="A28" s="57" t="s">
        <v>36</v>
      </c>
      <c r="B28" s="146"/>
      <c r="C28" s="183"/>
      <c r="D28" s="183"/>
      <c r="E28" s="183"/>
      <c r="F28" s="183"/>
      <c r="G28" s="183"/>
      <c r="H28" s="183"/>
      <c r="I28" s="183"/>
      <c r="J28" s="183"/>
      <c r="K28" s="183"/>
      <c r="L28" s="183"/>
      <c r="M28" s="183"/>
      <c r="N28" s="183"/>
      <c r="O28" s="184"/>
      <c r="P28" s="2"/>
      <c r="Q28" s="2"/>
      <c r="R28" s="2"/>
      <c r="S28" s="2"/>
      <c r="T28" s="2"/>
      <c r="U28" s="2"/>
      <c r="V28" s="2"/>
    </row>
    <row r="29" spans="1:24" ht="18" customHeight="1">
      <c r="A29" s="58" t="s">
        <v>37</v>
      </c>
      <c r="B29" s="132"/>
      <c r="C29" s="133"/>
      <c r="D29" s="47" t="s">
        <v>4</v>
      </c>
      <c r="E29" s="59"/>
      <c r="F29" s="47" t="s">
        <v>5</v>
      </c>
      <c r="G29" s="59"/>
      <c r="H29" s="60" t="s">
        <v>38</v>
      </c>
      <c r="I29" s="134" t="str">
        <f>IF(B29="","契約日を入力してください。",IF(E29="","契約日を入力してください。",IF(G29="","契約日を入力してください。","")))</f>
        <v>契約日を入力してください。</v>
      </c>
      <c r="J29" s="135"/>
      <c r="K29" s="135"/>
      <c r="L29" s="135"/>
      <c r="M29" s="135"/>
      <c r="N29" s="135"/>
      <c r="O29" s="136"/>
      <c r="P29" s="61"/>
      <c r="Q29" s="2"/>
      <c r="R29" s="2"/>
      <c r="S29" s="2"/>
      <c r="T29" s="2"/>
      <c r="U29" s="2"/>
      <c r="V29" s="2"/>
    </row>
    <row r="30" spans="1:24" ht="18" customHeight="1">
      <c r="A30" s="58" t="s">
        <v>39</v>
      </c>
      <c r="B30" s="132"/>
      <c r="C30" s="133"/>
      <c r="D30" s="47" t="s">
        <v>4</v>
      </c>
      <c r="E30" s="59"/>
      <c r="F30" s="47" t="s">
        <v>5</v>
      </c>
      <c r="G30" s="59"/>
      <c r="H30" s="60" t="s">
        <v>38</v>
      </c>
      <c r="I30" s="134" t="str">
        <f>IF(B30="","利用者調査票配付日（実施日）を入力してください。",IF(E30="","利用者調査票配付日（実施日）を入力してください。",IF(G30="","利用者調査票配付日（実施日）を入力してください。",IF(DATE(B29,E29,G29)&gt;DATE(B30,E30,G30),"契約日より前になっています。",""))))</f>
        <v>利用者調査票配付日（実施日）を入力してください。</v>
      </c>
      <c r="J30" s="135"/>
      <c r="K30" s="135"/>
      <c r="L30" s="135"/>
      <c r="M30" s="135"/>
      <c r="N30" s="135"/>
      <c r="O30" s="136"/>
      <c r="P30" s="61"/>
      <c r="Q30" s="2"/>
      <c r="R30" s="2"/>
      <c r="S30" s="2"/>
      <c r="T30" s="2"/>
      <c r="U30" s="2"/>
      <c r="V30" s="2"/>
    </row>
    <row r="31" spans="1:24" ht="18" customHeight="1">
      <c r="A31" s="58" t="s">
        <v>40</v>
      </c>
      <c r="B31" s="132"/>
      <c r="C31" s="133"/>
      <c r="D31" s="47" t="s">
        <v>4</v>
      </c>
      <c r="E31" s="59"/>
      <c r="F31" s="47" t="s">
        <v>5</v>
      </c>
      <c r="G31" s="59"/>
      <c r="H31" s="60" t="s">
        <v>38</v>
      </c>
      <c r="I31" s="134" t="str">
        <f>IF(B31="","利用者調査結果報告日を入力してください。",IF(E31="","利用者調査結果報告日を入力してください。",IF(G31="","利用者調査結果報告日を入力してください。",IF(DATE(B30,E30,G30)&gt;DATE(B31,E31,G31),"利用者調査票配付日より前になっています。",IF(G34&lt;&gt;"",IF(DATE(B31,E31,G31)&gt;=DATE(B34,E34,G34),"訪問調査日より前になっていません。",""),"")))))</f>
        <v>利用者調査結果報告日を入力してください。</v>
      </c>
      <c r="J31" s="135"/>
      <c r="K31" s="135"/>
      <c r="L31" s="135"/>
      <c r="M31" s="135"/>
      <c r="N31" s="135"/>
      <c r="O31" s="136"/>
      <c r="P31" s="61"/>
      <c r="Q31" s="61"/>
      <c r="R31" s="2"/>
      <c r="S31" s="2"/>
      <c r="T31" s="2"/>
      <c r="U31" s="2"/>
      <c r="V31" s="2"/>
    </row>
    <row r="32" spans="1:24" ht="18" customHeight="1">
      <c r="A32" s="58" t="s">
        <v>41</v>
      </c>
      <c r="B32" s="132"/>
      <c r="C32" s="133"/>
      <c r="D32" s="62" t="s">
        <v>42</v>
      </c>
      <c r="E32" s="59"/>
      <c r="F32" s="62" t="s">
        <v>43</v>
      </c>
      <c r="G32" s="59"/>
      <c r="H32" s="63" t="s">
        <v>44</v>
      </c>
      <c r="I32" s="134" t="str">
        <f>IF(B32="","自己評価の調査票配付日を入力してください。",IF(E32="","自己評価の調査票配付日を入力してください。",IF(G32="","自己評価の調査票配付日を入力してください。",IF(DATE(B29,E29,G29)&gt;DATE(B32,E32,G32),"契約日より前になっています。",""))))</f>
        <v>自己評価の調査票配付日を入力してください。</v>
      </c>
      <c r="J32" s="135"/>
      <c r="K32" s="135"/>
      <c r="L32" s="135"/>
      <c r="M32" s="135"/>
      <c r="N32" s="135"/>
      <c r="O32" s="136"/>
      <c r="P32" s="61"/>
      <c r="Q32" s="61"/>
      <c r="R32" s="2"/>
      <c r="S32" s="2"/>
      <c r="T32" s="2"/>
      <c r="U32" s="2"/>
      <c r="V32" s="2"/>
    </row>
    <row r="33" spans="1:24" ht="18" customHeight="1">
      <c r="A33" s="58" t="s">
        <v>45</v>
      </c>
      <c r="B33" s="132"/>
      <c r="C33" s="133"/>
      <c r="D33" s="47" t="s">
        <v>4</v>
      </c>
      <c r="E33" s="59"/>
      <c r="F33" s="47" t="s">
        <v>5</v>
      </c>
      <c r="G33" s="59"/>
      <c r="H33" s="60" t="s">
        <v>38</v>
      </c>
      <c r="I33" s="134" t="str">
        <f>IF(B33="","自己評価結果報告日を入力してください。",IF(E33="","自己評価結果報告日を入力してください。",IF(G33="","自己評価結果報告日を入力してください。",IF(DATE(B32,E32,G32)&gt;=DATE(B33,E33,G33),"自己評価の調査票配付日より後になっていません。",IF(G34&lt;&gt;"",IF(DATE(B33,E33,G33)&gt;=DATE(B34,E34,G34),"訪問調査日より前になっていません。",""),"")))))</f>
        <v>自己評価結果報告日を入力してください。</v>
      </c>
      <c r="J33" s="135"/>
      <c r="K33" s="135"/>
      <c r="L33" s="135"/>
      <c r="M33" s="135"/>
      <c r="N33" s="135"/>
      <c r="O33" s="136"/>
      <c r="P33" s="61"/>
      <c r="Q33" s="2"/>
      <c r="R33" s="2"/>
      <c r="S33" s="2"/>
      <c r="T33" s="2"/>
      <c r="U33" s="2"/>
      <c r="V33" s="2"/>
    </row>
    <row r="34" spans="1:24" ht="18" customHeight="1">
      <c r="A34" s="58" t="s">
        <v>46</v>
      </c>
      <c r="B34" s="132"/>
      <c r="C34" s="133"/>
      <c r="D34" s="47" t="s">
        <v>4</v>
      </c>
      <c r="E34" s="59"/>
      <c r="F34" s="47" t="s">
        <v>5</v>
      </c>
      <c r="G34" s="59"/>
      <c r="H34" s="60" t="s">
        <v>38</v>
      </c>
      <c r="I34" s="134" t="str">
        <f>IF(B34="","訪問調査日を入力してください。",IF(E34="","訪問調査日を入力してください。",IF(G34="","訪問調査日を入力してください。","")))</f>
        <v>訪問調査日を入力してください。</v>
      </c>
      <c r="J34" s="135"/>
      <c r="K34" s="135"/>
      <c r="L34" s="135"/>
      <c r="M34" s="135"/>
      <c r="N34" s="135"/>
      <c r="O34" s="136"/>
      <c r="P34" s="61"/>
      <c r="Q34" s="2"/>
      <c r="R34" s="2"/>
      <c r="S34" s="2"/>
      <c r="T34" s="2"/>
      <c r="U34" s="2"/>
      <c r="V34" s="2"/>
    </row>
    <row r="35" spans="1:24" ht="18" customHeight="1">
      <c r="A35" s="58" t="s">
        <v>47</v>
      </c>
      <c r="B35" s="132"/>
      <c r="C35" s="133"/>
      <c r="D35" s="47" t="s">
        <v>4</v>
      </c>
      <c r="E35" s="59"/>
      <c r="F35" s="47" t="s">
        <v>5</v>
      </c>
      <c r="G35" s="59"/>
      <c r="H35" s="60" t="s">
        <v>38</v>
      </c>
      <c r="I35" s="134" t="str">
        <f>IF(B35="","評価合議日を入力してください。",IF(E35="","評価合議日を入力してください。",IF(G35="","評価合議日を入力してください。",IF(DATE(B34,E34,G34)&gt;DATE(B35,E35,G35),"訪問調査日より前になっています。",""))))</f>
        <v>評価合議日を入力してください。</v>
      </c>
      <c r="J35" s="135"/>
      <c r="K35" s="135"/>
      <c r="L35" s="135"/>
      <c r="M35" s="135"/>
      <c r="N35" s="135"/>
      <c r="O35" s="136"/>
      <c r="P35" s="61"/>
      <c r="Q35" s="2"/>
      <c r="R35" s="2"/>
      <c r="S35" s="2"/>
      <c r="T35" s="2"/>
      <c r="U35" s="2"/>
      <c r="V35" s="2"/>
    </row>
    <row r="36" spans="1:24" ht="111" customHeight="1">
      <c r="A36" s="64" t="s">
        <v>48</v>
      </c>
      <c r="B36" s="142"/>
      <c r="C36" s="143"/>
      <c r="D36" s="143"/>
      <c r="E36" s="143"/>
      <c r="F36" s="143"/>
      <c r="G36" s="143"/>
      <c r="H36" s="143"/>
      <c r="I36" s="143"/>
      <c r="J36" s="143"/>
      <c r="K36" s="143"/>
      <c r="L36" s="143"/>
      <c r="M36" s="143"/>
      <c r="N36" s="143"/>
      <c r="O36" s="144"/>
      <c r="P36" s="2" t="str">
        <f>IF(LEN(B36)=0,"",IF(256-LEN(B36)&gt;0,"残り" &amp; 256-LEN(B36) &amp; "文字",IF(256-LEN(B36)=0,"","文字数がオーバーしています")))</f>
        <v/>
      </c>
      <c r="Q36" s="2"/>
      <c r="R36" s="2"/>
      <c r="S36" s="2"/>
      <c r="T36" s="2"/>
      <c r="U36" s="2"/>
      <c r="V36" s="2"/>
    </row>
    <row r="38" spans="1:24" ht="57" customHeight="1">
      <c r="B38" s="141" t="s">
        <v>49</v>
      </c>
      <c r="C38" s="141"/>
      <c r="D38" s="141"/>
      <c r="E38" s="141"/>
      <c r="F38" s="141"/>
      <c r="G38" s="141"/>
      <c r="H38" s="141"/>
      <c r="I38" s="141"/>
      <c r="J38" s="141"/>
      <c r="K38" s="141"/>
      <c r="L38" s="141"/>
      <c r="M38" s="141"/>
      <c r="N38" s="141"/>
      <c r="O38" s="141"/>
      <c r="P38" s="65"/>
      <c r="Q38" s="65"/>
      <c r="R38" s="65"/>
    </row>
    <row r="40" spans="1:24" s="54" customFormat="1">
      <c r="J40" s="37"/>
      <c r="K40" s="54" t="s">
        <v>42</v>
      </c>
      <c r="L40" s="37"/>
      <c r="M40" s="54" t="s">
        <v>50</v>
      </c>
      <c r="N40" s="37"/>
      <c r="O40" s="54" t="s">
        <v>51</v>
      </c>
      <c r="Q40"/>
      <c r="R40" s="53"/>
      <c r="S40" s="53"/>
      <c r="T40" s="53"/>
      <c r="U40" s="53"/>
      <c r="V40" s="53"/>
      <c r="W40" s="53"/>
      <c r="X40" s="53"/>
    </row>
    <row r="41" spans="1:24" s="54" customFormat="1" ht="13.5" customHeight="1">
      <c r="Q41" s="123"/>
    </row>
    <row r="42" spans="1:24" ht="18" customHeight="1">
      <c r="B42" s="41"/>
      <c r="C42" s="41"/>
      <c r="D42" s="41"/>
      <c r="E42" s="41"/>
      <c r="F42" s="41"/>
      <c r="G42" s="41"/>
      <c r="H42" s="41" t="s">
        <v>52</v>
      </c>
      <c r="I42" s="140"/>
      <c r="J42" s="140"/>
      <c r="K42" s="140"/>
      <c r="L42" s="140"/>
      <c r="M42" s="140"/>
      <c r="N42" s="140"/>
      <c r="O42" s="66" t="s">
        <v>53</v>
      </c>
    </row>
    <row r="44" spans="1:24">
      <c r="H44" s="41" t="s">
        <v>54</v>
      </c>
      <c r="I44" s="137" t="s">
        <v>55</v>
      </c>
      <c r="J44" s="138"/>
      <c r="K44" s="138"/>
      <c r="L44" s="138"/>
      <c r="M44" s="138"/>
      <c r="N44" s="138"/>
      <c r="O44" s="139"/>
    </row>
  </sheetData>
  <sheetProtection algorithmName="SHA-512" hashValue="8ORctKKr19xjtks9B8aDrmm7FsBwj8zteC5aXtzICAsVwA9U+T+uyQd2RTDDq5TTty7CZj9Tb/VyKEmIS6zX3w==" saltValue="T5ci0sUhA7uK+OXNdt4MHw==" spinCount="100000" sheet="1" objects="1" scenarios="1" formatCells="0"/>
  <mergeCells count="54">
    <mergeCell ref="K24:L24"/>
    <mergeCell ref="D9:E9"/>
    <mergeCell ref="F13:N13"/>
    <mergeCell ref="C18:I18"/>
    <mergeCell ref="C19:I19"/>
    <mergeCell ref="J16:O16"/>
    <mergeCell ref="F8:H8"/>
    <mergeCell ref="D8:E8"/>
    <mergeCell ref="B29:C29"/>
    <mergeCell ref="F12:O12"/>
    <mergeCell ref="F10:O10"/>
    <mergeCell ref="M11:N11"/>
    <mergeCell ref="F9:O9"/>
    <mergeCell ref="J20:O20"/>
    <mergeCell ref="J22:O22"/>
    <mergeCell ref="B25:C25"/>
    <mergeCell ref="I29:O29"/>
    <mergeCell ref="J21:O21"/>
    <mergeCell ref="B28:O28"/>
    <mergeCell ref="D25:F25"/>
    <mergeCell ref="M24:O24"/>
    <mergeCell ref="C22:I22"/>
    <mergeCell ref="A16:A22"/>
    <mergeCell ref="C21:I21"/>
    <mergeCell ref="B26:C26"/>
    <mergeCell ref="J19:O19"/>
    <mergeCell ref="J17:O17"/>
    <mergeCell ref="J18:O18"/>
    <mergeCell ref="B24:J24"/>
    <mergeCell ref="A25:A27"/>
    <mergeCell ref="B27:C27"/>
    <mergeCell ref="D26:O26"/>
    <mergeCell ref="B16:I16"/>
    <mergeCell ref="C17:I17"/>
    <mergeCell ref="C20:I20"/>
    <mergeCell ref="D27:G27"/>
    <mergeCell ref="B23:I23"/>
    <mergeCell ref="J23:O23"/>
    <mergeCell ref="B30:C30"/>
    <mergeCell ref="I30:O30"/>
    <mergeCell ref="I44:O44"/>
    <mergeCell ref="B32:C32"/>
    <mergeCell ref="I42:N42"/>
    <mergeCell ref="B38:O38"/>
    <mergeCell ref="B34:C34"/>
    <mergeCell ref="B35:C35"/>
    <mergeCell ref="I32:O32"/>
    <mergeCell ref="B36:O36"/>
    <mergeCell ref="I35:O35"/>
    <mergeCell ref="B31:C31"/>
    <mergeCell ref="B33:C33"/>
    <mergeCell ref="I33:O33"/>
    <mergeCell ref="I34:O34"/>
    <mergeCell ref="I31:O31"/>
  </mergeCells>
  <phoneticPr fontId="3"/>
  <dataValidations count="17">
    <dataValidation type="whole" imeMode="disabled" allowBlank="1" showErrorMessage="1" errorTitle="もう一度入力してください！" error="数値が正しくありません。_x000a_（月は１～１２を入力してください。）_x000a_" sqref="L40 E29:E35 L3" xr:uid="{00000000-0002-0000-0000-000000000000}">
      <formula1>1</formula1>
      <formula2>12</formula2>
    </dataValidation>
    <dataValidation type="whole" imeMode="disabled" allowBlank="1" showErrorMessage="1" errorTitle="もう一度入力してください！" error="数値が正しくありません。_x000a_（日は１～３１を入力してください。）_x000a_" sqref="N40 G29:G35 N3" xr:uid="{00000000-0002-0000-0000-000001000000}">
      <formula1>1</formula1>
      <formula2>31</formula2>
    </dataValidation>
    <dataValidation imeMode="on" allowBlank="1" showInputMessage="1" showErrorMessage="1" sqref="I42:N42" xr:uid="{00000000-0002-0000-0000-000002000000}"/>
    <dataValidation type="textLength" imeMode="hiragana" operator="lessThanOrEqual" allowBlank="1" showErrorMessage="1" errorTitle="もう一度入力してください！" error="文字数がオーバーしました。_x000a_（256文字までになるように短くしてください。）" sqref="B36:O36 F32 D32 H32" xr:uid="{00000000-0002-0000-0000-000003000000}">
      <formula1>256</formula1>
    </dataValidation>
    <dataValidation type="whole" imeMode="disabled" allowBlank="1" showErrorMessage="1" errorTitle="もう一度入力してください！" error="数値が正しくありません。_x000a_（年は４桁で入力してください。）" sqref="B35:C35 J40 B33:B34 B29:C32 J3" xr:uid="{00000000-0002-0000-0000-000004000000}">
      <formula1>1900</formula1>
      <formula2>2900</formula2>
    </dataValidation>
    <dataValidation imeMode="hiragana" allowBlank="1" showInputMessage="1" showErrorMessage="1" sqref="B28:O28 C18:C22 F9:O9 C17:H17" xr:uid="{00000000-0002-0000-0000-000005000000}"/>
    <dataValidation type="textLength" imeMode="hiragana" operator="lessThanOrEqual" allowBlank="1" showErrorMessage="1" errorTitle="もう一度入力してください！" error="文字数がオーバーしました。_x000a_（30文字までになるように短くしてください。）" sqref="I44:O44" xr:uid="{00000000-0002-0000-0000-000006000000}">
      <formula1>30</formula1>
    </dataValidation>
    <dataValidation type="textLength" imeMode="hiragana" operator="lessThanOrEqual" allowBlank="1" showInputMessage="1" showErrorMessage="1" errorTitle="もう一度入力してください！" error="文字数がオーバーしました。_x000a_（70文字までになるように短くしてください。）" sqref="K24 B24" xr:uid="{00000000-0002-0000-0000-000007000000}">
      <formula1>70</formula1>
    </dataValidation>
    <dataValidation type="textLength" operator="lessThanOrEqual" allowBlank="1" showInputMessage="1" showErrorMessage="1" errorTitle="もう一度入力してください！" error="文字数がオーバーしました。_x000a_（8文字までになるように短くしてください。）" sqref="D25 F8:N8" xr:uid="{00000000-0002-0000-0000-000008000000}">
      <formula1>8</formula1>
    </dataValidation>
    <dataValidation imeMode="disabled" operator="lessThanOrEqual" allowBlank="1" showInputMessage="1" showErrorMessage="1" sqref="D27:G27" xr:uid="{00000000-0002-0000-0000-000009000000}"/>
    <dataValidation type="textLength" imeMode="halfAlpha" allowBlank="1" showInputMessage="1" showErrorMessage="1" sqref="G11" xr:uid="{00000000-0002-0000-0000-00000A000000}">
      <formula1>0</formula1>
      <formula2>3</formula2>
    </dataValidation>
    <dataValidation imeMode="halfAlpha" allowBlank="1" showInputMessage="1" showErrorMessage="1" sqref="H11 F12:O12" xr:uid="{00000000-0002-0000-0000-00000B000000}"/>
    <dataValidation type="textLength" operator="lessThanOrEqual" allowBlank="1" showInputMessage="1" showErrorMessage="1" errorTitle="もう一度入力してください！" error="文字数がオーバーしました。_x000a_（128文字までになるように短くしてください。）" sqref="F10:O10" xr:uid="{00000000-0002-0000-0000-00000C000000}">
      <formula1>128</formula1>
    </dataValidation>
    <dataValidation type="textLength" imeMode="disabled" operator="lessThanOrEqual" allowBlank="1" showInputMessage="1" showErrorMessage="1" errorTitle="もう一度入力してください！" error="文字数がオーバーしました。_x000a_（2文字までになるように短くしてください。）" sqref="K11" xr:uid="{00000000-0002-0000-0000-00000D000000}">
      <formula1>2</formula1>
    </dataValidation>
    <dataValidation type="textLength" imeMode="disabled" operator="lessThanOrEqual" allowBlank="1" showInputMessage="1" showErrorMessage="1" errorTitle="もう一度入力してください！" error="文字数がオーバーしました。_x000a_（4文字までになるように短くしてください。）" sqref="M11:N11" xr:uid="{00000000-0002-0000-0000-00000E000000}">
      <formula1>4</formula1>
    </dataValidation>
    <dataValidation type="textLength" imeMode="disabled" operator="lessThanOrEqual" allowBlank="1" showInputMessage="1" showErrorMessage="1" errorTitle="もう一度入力してください！" error="文字数がオーバーしました。_x000a_（8文字までになるように短くしてください。）" sqref="J17:O22" xr:uid="{00000000-0002-0000-0000-00000F000000}">
      <formula1>8</formula1>
    </dataValidation>
    <dataValidation type="custom" imeMode="disabled" operator="lessThanOrEqual" allowBlank="1" showInputMessage="1" showErrorMessage="1" errorTitle="入力エラー" error="指定番号は半角数字10桁で入力して下さい。" sqref="M24:O24" xr:uid="{00000000-0002-0000-0000-000010000000}">
      <formula1>AND(LEN(M24)=10,LENB(M24)=10,1&lt;=MIN(FIND(MID(M24,X1:X10,1),"0123456789")))</formula1>
    </dataValidation>
  </dataValidations>
  <printOptions horizontalCentered="1"/>
  <pageMargins left="0.59055118110236227" right="0.59055118110236227" top="0.39370078740157483" bottom="0.39370078740157483" header="0.31496062992125984" footer="0.31496062992125984"/>
  <pageSetup paperSize="9" scale="94" orientation="portrait" blackAndWhite="1" r:id="rId1"/>
  <headerFooter alignWithMargins="0">
    <oddFooter xml:space="preserve">&amp;R&amp;P／&amp;N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51" r:id="rId4" name="Option Button 27">
              <controlPr defaultSize="0" autoFill="0" autoLine="0" autoPict="0">
                <anchor moveWithCells="1" sizeWithCells="1">
                  <from>
                    <xdr:col>6</xdr:col>
                    <xdr:colOff>85725</xdr:colOff>
                    <xdr:row>37</xdr:row>
                    <xdr:rowOff>209550</xdr:rowOff>
                  </from>
                  <to>
                    <xdr:col>11</xdr:col>
                    <xdr:colOff>209550</xdr:colOff>
                    <xdr:row>37</xdr:row>
                    <xdr:rowOff>419100</xdr:rowOff>
                  </to>
                </anchor>
              </controlPr>
            </control>
          </mc:Choice>
        </mc:AlternateContent>
        <mc:AlternateContent xmlns:mc="http://schemas.openxmlformats.org/markup-compatibility/2006">
          <mc:Choice Requires="x14">
            <control shapeId="1052" r:id="rId5" name="Option Button 28">
              <controlPr defaultSize="0" autoFill="0" autoLine="0" autoPict="0">
                <anchor moveWithCells="1" sizeWithCells="1">
                  <from>
                    <xdr:col>6</xdr:col>
                    <xdr:colOff>85725</xdr:colOff>
                    <xdr:row>37</xdr:row>
                    <xdr:rowOff>409575</xdr:rowOff>
                  </from>
                  <to>
                    <xdr:col>13</xdr:col>
                    <xdr:colOff>171450</xdr:colOff>
                    <xdr:row>37</xdr:row>
                    <xdr:rowOff>619125</xdr:rowOff>
                  </to>
                </anchor>
              </controlPr>
            </control>
          </mc:Choice>
        </mc:AlternateContent>
        <mc:AlternateContent xmlns:mc="http://schemas.openxmlformats.org/markup-compatibility/2006">
          <mc:Choice Requires="x14">
            <control shapeId="1053" r:id="rId6" name="Option Button 29">
              <controlPr defaultSize="0" autoFill="0" autoLine="0" autoPict="0">
                <anchor moveWithCells="1" sizeWithCells="1">
                  <from>
                    <xdr:col>6</xdr:col>
                    <xdr:colOff>85725</xdr:colOff>
                    <xdr:row>37</xdr:row>
                    <xdr:rowOff>619125</xdr:rowOff>
                  </from>
                  <to>
                    <xdr:col>12</xdr:col>
                    <xdr:colOff>76200</xdr:colOff>
                    <xdr:row>38</xdr:row>
                    <xdr:rowOff>95250</xdr:rowOff>
                  </to>
                </anchor>
              </controlPr>
            </control>
          </mc:Choice>
        </mc:AlternateContent>
        <mc:AlternateContent xmlns:mc="http://schemas.openxmlformats.org/markup-compatibility/2006">
          <mc:Choice Requires="x14">
            <control shapeId="1055" r:id="rId7" name="Option Button 31">
              <controlPr defaultSize="0" print="0" autoFill="0" autoLine="0" autoPict="0">
                <anchor moveWithCells="1" sizeWithCells="1">
                  <from>
                    <xdr:col>12</xdr:col>
                    <xdr:colOff>175259</xdr:colOff>
                    <xdr:row>37</xdr:row>
                    <xdr:rowOff>606798</xdr:rowOff>
                  </from>
                  <to>
                    <xdr:col>14</xdr:col>
                    <xdr:colOff>144779</xdr:colOff>
                    <xdr:row>38</xdr:row>
                    <xdr:rowOff>91434</xdr:rowOff>
                  </to>
                </anchor>
              </controlPr>
            </control>
          </mc:Choice>
        </mc:AlternateContent>
        <mc:AlternateContent xmlns:mc="http://schemas.openxmlformats.org/markup-compatibility/2006">
          <mc:Choice Requires="x14">
            <control shapeId="1290" r:id="rId8" name="Label 266">
              <controlPr defaultSize="0" print="0" autoFill="0" autoLine="0" autoPict="0">
                <anchor moveWithCells="1" sizeWithCells="1">
                  <from>
                    <xdr:col>13</xdr:col>
                    <xdr:colOff>5069</xdr:colOff>
                    <xdr:row>37</xdr:row>
                    <xdr:rowOff>426740</xdr:rowOff>
                  </from>
                  <to>
                    <xdr:col>14</xdr:col>
                    <xdr:colOff>115841</xdr:colOff>
                    <xdr:row>37</xdr:row>
                    <xdr:rowOff>587884</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0"/>
  <sheetViews>
    <sheetView zoomScaleNormal="100" zoomScaleSheetLayoutView="100" workbookViewId="0"/>
  </sheetViews>
  <sheetFormatPr defaultRowHeight="13.5"/>
  <cols>
    <col min="1" max="1" width="3.625" customWidth="1"/>
    <col min="2" max="2" width="61.25" customWidth="1"/>
    <col min="3" max="3" width="10.625" customWidth="1"/>
    <col min="4" max="4" width="11.75" customWidth="1"/>
    <col min="5" max="5" width="11.625" customWidth="1"/>
  </cols>
  <sheetData>
    <row r="1" spans="1:6">
      <c r="A1" s="5" t="str">
        <f>"〔事業者の理念・方針、期待する職員像：" &amp;  評価結果報告書!B23 &amp; "〕"</f>
        <v>〔事業者の理念・方針、期待する職員像：訪問介護〕</v>
      </c>
      <c r="D1" s="119" t="s">
        <v>56</v>
      </c>
    </row>
    <row r="2" spans="1:6">
      <c r="C2" s="6"/>
      <c r="D2" s="6" t="str">
        <f>"《事業所名： " &amp; 評価結果報告書!B24 &amp; "》"</f>
        <v>《事業所名： 》</v>
      </c>
    </row>
    <row r="3" spans="1:6" ht="19.5" customHeight="1">
      <c r="A3" s="112">
        <v>1</v>
      </c>
      <c r="B3" s="289" t="s">
        <v>57</v>
      </c>
      <c r="C3" s="289"/>
      <c r="D3" s="289"/>
      <c r="F3" s="115" t="s">
        <v>58</v>
      </c>
    </row>
    <row r="4" spans="1:6" ht="45" customHeight="1">
      <c r="A4" s="113"/>
      <c r="B4" s="116" t="s">
        <v>59</v>
      </c>
      <c r="C4" s="195" t="str">
        <f>IF(B5="", "必ず入力してください", "")</f>
        <v>必ず入力してください</v>
      </c>
      <c r="D4" s="196"/>
      <c r="F4" s="115" t="s">
        <v>58</v>
      </c>
    </row>
    <row r="5" spans="1:6" ht="200.1" customHeight="1">
      <c r="A5" s="113"/>
      <c r="B5" s="191"/>
      <c r="C5" s="192"/>
      <c r="D5" s="193"/>
      <c r="E5" s="2" t="str">
        <f>IF(LEN(B5)=0,"",IF(512-LEN(B5)&gt;0,"残り" &amp; 512-LEN(B5) &amp; "文字",IF(512-LEN(B5)=0,"","文字数がオーバーしています")))</f>
        <v/>
      </c>
      <c r="F5" s="115">
        <v>110</v>
      </c>
    </row>
    <row r="6" spans="1:6" ht="19.5" customHeight="1">
      <c r="A6" s="112">
        <v>2</v>
      </c>
      <c r="B6" s="289" t="s">
        <v>60</v>
      </c>
      <c r="C6" s="289"/>
      <c r="D6" s="289"/>
      <c r="F6" s="115" t="s">
        <v>58</v>
      </c>
    </row>
    <row r="7" spans="1:6" ht="18" customHeight="1">
      <c r="A7" s="113"/>
      <c r="B7" s="116" t="s">
        <v>61</v>
      </c>
      <c r="C7" s="195" t="str">
        <f>IF(B8="", "必ず入力してください", "")</f>
        <v>必ず入力してください</v>
      </c>
      <c r="D7" s="196"/>
      <c r="F7" s="115" t="s">
        <v>58</v>
      </c>
    </row>
    <row r="8" spans="1:6" ht="200.1" customHeight="1">
      <c r="A8" s="113"/>
      <c r="B8" s="191"/>
      <c r="C8" s="192"/>
      <c r="D8" s="194"/>
      <c r="E8" s="2" t="str">
        <f>IF(LEN(B8)=0,"",IF(512-LEN(B8)&gt;0,"残り" &amp; 512-LEN(B8) &amp; "文字",IF(512-LEN(B8)=0,"","文字数がオーバーしています")))</f>
        <v/>
      </c>
      <c r="F8" s="115">
        <v>210</v>
      </c>
    </row>
    <row r="9" spans="1:6" ht="18" customHeight="1">
      <c r="A9" s="113"/>
      <c r="B9" s="116" t="s">
        <v>62</v>
      </c>
      <c r="C9" s="195" t="str">
        <f>IF(B10="", "必ず入力してください", "")</f>
        <v>必ず入力してください</v>
      </c>
      <c r="D9" s="196"/>
      <c r="F9" s="115" t="s">
        <v>58</v>
      </c>
    </row>
    <row r="10" spans="1:6" ht="200.1" customHeight="1">
      <c r="A10" s="114"/>
      <c r="B10" s="191"/>
      <c r="C10" s="192"/>
      <c r="D10" s="194"/>
      <c r="E10" s="2" t="str">
        <f>IF(LEN(B10)=0,"",IF(512-LEN(B10)&gt;0,"残り" &amp; 512-LEN(B10) &amp; "文字",IF(512-LEN(B10)=0,"","文字数がオーバーしています")))</f>
        <v/>
      </c>
      <c r="F10" s="115">
        <v>220</v>
      </c>
    </row>
  </sheetData>
  <sheetProtection algorithmName="SHA-512" hashValue="avEBLHR+ssFZ64arcQBSLrTH5+TrbIMBF0o6G/ck79/fB9ZweL4GCdEg/cI0bbozfwlpTwLeJMb+cDPTGhmRfQ==" saltValue="QZVLebUkBE63J5X0c+JwGQ==" spinCount="100000" sheet="1" objects="1" scenarios="1" formatCells="0"/>
  <mergeCells count="8">
    <mergeCell ref="B5:D5"/>
    <mergeCell ref="B8:D8"/>
    <mergeCell ref="B10:D10"/>
    <mergeCell ref="B3:D3"/>
    <mergeCell ref="B6:D6"/>
    <mergeCell ref="C4:D4"/>
    <mergeCell ref="C7:D7"/>
    <mergeCell ref="C9:D9"/>
  </mergeCells>
  <phoneticPr fontId="3"/>
  <dataValidations count="1">
    <dataValidation type="textLength" imeMode="on" allowBlank="1" showErrorMessage="1" errorTitle="もう一度入力してください！" error="文字数がオーバーしました。_x000a_（512文字までになるように短くしてください。）" sqref="B5:D5 B8:D8 B10:D10" xr:uid="{00000000-0002-0000-0100-000000000000}">
      <formula1>1</formula1>
      <formula2>512</formula2>
    </dataValidation>
  </dataValidations>
  <pageMargins left="0.70866141732283472" right="0.70866141732283472" top="0.74803149606299213" bottom="0.74803149606299213" header="0.31496062992125984" footer="0.31496062992125984"/>
  <pageSetup paperSize="9"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2"/>
  <dimension ref="A1:T36"/>
  <sheetViews>
    <sheetView view="pageBreakPreview" zoomScaleNormal="100" zoomScaleSheetLayoutView="100" workbookViewId="0"/>
  </sheetViews>
  <sheetFormatPr defaultRowHeight="13.5"/>
  <cols>
    <col min="1" max="1" width="3.125" customWidth="1"/>
    <col min="2" max="2" width="28.625" style="12" customWidth="1"/>
    <col min="3" max="4" width="7.25" customWidth="1"/>
    <col min="5" max="5" width="10.25" customWidth="1"/>
    <col min="6" max="6" width="7.75" customWidth="1"/>
    <col min="7" max="10" width="7.25" customWidth="1"/>
    <col min="19" max="20" width="8.875" style="117"/>
  </cols>
  <sheetData>
    <row r="1" spans="1:20" ht="18" customHeight="1">
      <c r="A1" s="5" t="str">
        <f>"〔利用者調査" &amp;  IF(K1="","","( " &amp; K1 &amp; " )")  &amp; "：" &amp; 評価結果報告書!B23 &amp; "〕"</f>
        <v>〔利用者調査：訪問介護〕</v>
      </c>
      <c r="B1"/>
      <c r="I1" s="2"/>
      <c r="J1" s="119" t="s">
        <v>56</v>
      </c>
      <c r="K1" s="7" t="s">
        <v>63</v>
      </c>
      <c r="L1" s="7" t="s">
        <v>64</v>
      </c>
      <c r="M1" s="117"/>
      <c r="N1" s="110" t="s">
        <v>3</v>
      </c>
    </row>
    <row r="2" spans="1:20" ht="18" customHeight="1">
      <c r="A2" s="197" t="str">
        <f>"　《事業所名： " &amp; 評価結果報告書!B24 &amp; "》"</f>
        <v>　《事業所名： 》</v>
      </c>
      <c r="B2" s="197"/>
      <c r="C2" s="197"/>
      <c r="D2" s="197"/>
      <c r="E2" s="197"/>
      <c r="F2" s="197"/>
      <c r="G2" s="197"/>
      <c r="H2" s="197"/>
      <c r="I2" s="197"/>
      <c r="J2" s="197"/>
    </row>
    <row r="3" spans="1:20" ht="75" customHeight="1">
      <c r="A3" s="8"/>
      <c r="B3" s="16"/>
      <c r="C3" s="210" t="s">
        <v>65</v>
      </c>
      <c r="D3" s="211"/>
      <c r="E3" s="142"/>
      <c r="F3" s="143"/>
      <c r="G3" s="143"/>
      <c r="H3" s="143"/>
      <c r="I3" s="143"/>
      <c r="J3" s="144"/>
      <c r="K3" s="2" t="str">
        <f>IF(LEN(E3)=0,"",IF(128-LEN(E3)&gt;0,"残り" &amp; 128-LEN(E3) &amp; "文字",IF(128-LEN(E3)=0,"","文字数がオーバーしています")))</f>
        <v/>
      </c>
    </row>
    <row r="4" spans="1:20" ht="75" customHeight="1">
      <c r="A4" s="9"/>
      <c r="B4" s="30"/>
      <c r="C4" s="210" t="s">
        <v>66</v>
      </c>
      <c r="D4" s="211"/>
      <c r="E4" s="217"/>
      <c r="F4" s="218"/>
      <c r="G4" s="218"/>
      <c r="H4" s="218"/>
      <c r="I4" s="218"/>
      <c r="J4" s="219"/>
      <c r="K4" s="2" t="str">
        <f>IF(LEN(E4)=0,"",IF(128-LEN(E4)&gt;0,"残り" &amp; 128-LEN(E4) &amp; "文字",IF(128-LEN(E4)=0,"","文字数がオーバーしています")))</f>
        <v/>
      </c>
    </row>
    <row r="5" spans="1:20" ht="13.5" customHeight="1">
      <c r="A5" s="8"/>
      <c r="B5" s="16"/>
      <c r="C5" t="s">
        <v>67</v>
      </c>
      <c r="E5" s="10"/>
      <c r="F5" s="10"/>
      <c r="G5" s="204"/>
      <c r="H5" s="205"/>
      <c r="I5" s="206"/>
    </row>
    <row r="6" spans="1:20" ht="13.5" customHeight="1">
      <c r="A6" s="8"/>
      <c r="B6" s="31"/>
      <c r="C6" s="32" t="s">
        <v>68</v>
      </c>
      <c r="E6" s="10"/>
      <c r="F6" s="10"/>
      <c r="G6" s="204"/>
      <c r="H6" s="205"/>
      <c r="I6" s="206"/>
    </row>
    <row r="7" spans="1:20" ht="13.5" customHeight="1">
      <c r="A7" s="8"/>
      <c r="B7" s="31"/>
      <c r="C7" s="32" t="s">
        <v>69</v>
      </c>
      <c r="E7" s="10"/>
      <c r="F7" s="10"/>
      <c r="G7" s="204"/>
      <c r="H7" s="205"/>
      <c r="I7" s="206"/>
    </row>
    <row r="8" spans="1:20" ht="13.5" customHeight="1">
      <c r="A8" s="8"/>
      <c r="B8" s="31"/>
      <c r="C8" s="32" t="s">
        <v>70</v>
      </c>
      <c r="E8" s="10"/>
      <c r="F8" s="10"/>
      <c r="G8" s="207">
        <f>IF(G5="",0,IF(G5=0,0,IF(G7="",0,ROUND(G7/G5*100,1))))</f>
        <v>0</v>
      </c>
      <c r="H8" s="208"/>
      <c r="I8" s="209"/>
    </row>
    <row r="9" spans="1:20" ht="18" customHeight="1">
      <c r="A9" s="11" t="s">
        <v>71</v>
      </c>
      <c r="E9" s="13"/>
      <c r="F9" s="13"/>
      <c r="G9" s="14"/>
      <c r="H9" s="14"/>
      <c r="I9" s="14"/>
      <c r="J9" s="14"/>
    </row>
    <row r="10" spans="1:20" ht="140.25" customHeight="1">
      <c r="A10" s="15"/>
      <c r="B10" s="142"/>
      <c r="C10" s="143"/>
      <c r="D10" s="143"/>
      <c r="E10" s="143"/>
      <c r="F10" s="143"/>
      <c r="G10" s="143"/>
      <c r="H10" s="143"/>
      <c r="I10" s="143"/>
      <c r="J10" s="144"/>
      <c r="K10" s="2" t="str">
        <f>IF(LEN(B10)=0,"",IF(512-LEN(B10)&gt;0,"残り" &amp; 512-LEN(B10) &amp; "文字",IF(512-LEN(B10)=0,"","文字数がオーバーしています")))</f>
        <v/>
      </c>
    </row>
    <row r="11" spans="1:20" ht="21.75" customHeight="1">
      <c r="A11" s="12"/>
      <c r="B11" s="33"/>
      <c r="C11" s="33"/>
      <c r="D11" s="33"/>
      <c r="E11" s="33"/>
      <c r="F11" s="33"/>
      <c r="G11" s="33"/>
      <c r="H11" s="33"/>
      <c r="I11" s="33"/>
      <c r="J11" s="33"/>
    </row>
    <row r="12" spans="1:20" ht="18" customHeight="1">
      <c r="A12" s="11" t="s">
        <v>72</v>
      </c>
      <c r="E12" s="13"/>
      <c r="F12" s="13"/>
      <c r="G12" s="121"/>
      <c r="H12" s="14"/>
      <c r="I12" s="14"/>
      <c r="J12" s="122" t="str">
        <f>IF(OR(AND(S35&lt;&gt;1,K35&lt;&gt;G7), AND(S33&lt;&gt;1,K33&lt;&gt;G7), AND(S31&lt;&gt;1,K31&lt;&gt;G7), AND(S29&lt;&gt;1,K29&lt;&gt;G7), AND(S27&lt;&gt;1,K27&lt;&gt;G7), AND(S25&lt;&gt;1,K25&lt;&gt;G7), AND(S23&lt;&gt;1,K23&lt;&gt;G7), AND(S21&lt;&gt;1,K21&lt;&gt;G7), AND(S19&lt;&gt;1,K19&lt;&gt;G7), AND(S17&lt;&gt;1,K17&lt;&gt;G7), AND(S15&lt;&gt;1,K15&lt;&gt;G7)), "実数の合計が有効回答者数と一致しない共通評価項目があります", IF(OR(B36="", B34="", B32="", B30="", B28="", B26="", B24="", B22="", B20="", B18="", B16=""), "コメント欄を必ず入力してください", ""))</f>
        <v>コメント欄を必ず入力してください</v>
      </c>
    </row>
    <row r="13" spans="1:20" ht="27.75" customHeight="1">
      <c r="A13" s="198"/>
      <c r="B13" s="214" t="s">
        <v>73</v>
      </c>
      <c r="C13" s="215"/>
      <c r="D13" s="215"/>
      <c r="E13" s="215"/>
      <c r="F13" s="216"/>
      <c r="G13" s="164" t="s">
        <v>74</v>
      </c>
      <c r="H13" s="165"/>
      <c r="I13" s="165"/>
      <c r="J13" s="166"/>
    </row>
    <row r="14" spans="1:20" ht="22.5" customHeight="1">
      <c r="A14" s="198"/>
      <c r="B14" s="212" t="s">
        <v>75</v>
      </c>
      <c r="C14" s="213"/>
      <c r="D14" s="213"/>
      <c r="E14" s="213"/>
      <c r="F14" s="182"/>
      <c r="G14" s="29" t="s">
        <v>76</v>
      </c>
      <c r="H14" s="34" t="s">
        <v>77</v>
      </c>
      <c r="I14" s="17" t="s">
        <v>78</v>
      </c>
      <c r="J14" s="34" t="s">
        <v>79</v>
      </c>
      <c r="K14" t="s">
        <v>80</v>
      </c>
    </row>
    <row r="15" spans="1:20" ht="56.25" customHeight="1">
      <c r="A15" s="198"/>
      <c r="B15" s="202" t="s">
        <v>81</v>
      </c>
      <c r="C15" s="203"/>
      <c r="D15" s="203"/>
      <c r="E15" s="203"/>
      <c r="F15" s="203"/>
      <c r="G15" s="290"/>
      <c r="H15" s="290"/>
      <c r="I15" s="290"/>
      <c r="J15" s="290"/>
      <c r="K15">
        <f>SUM(G15:J15)</f>
        <v>0</v>
      </c>
      <c r="S15" s="117">
        <v>0</v>
      </c>
      <c r="T15" s="117">
        <v>1</v>
      </c>
    </row>
    <row r="16" spans="1:20" ht="60" customHeight="1">
      <c r="A16" s="198"/>
      <c r="B16" s="199"/>
      <c r="C16" s="200"/>
      <c r="D16" s="200"/>
      <c r="E16" s="200"/>
      <c r="F16" s="200"/>
      <c r="G16" s="200"/>
      <c r="H16" s="200"/>
      <c r="I16" s="200"/>
      <c r="J16" s="201"/>
      <c r="K16" s="2" t="str">
        <f>IF(LEN(B16)=0,"",IF(256-LEN(B16)&gt;0,"残り" &amp; 256-LEN(B16) &amp; "文字",IF(256-LEN(B16)=0,"","文字数がオーバーしています")))</f>
        <v/>
      </c>
      <c r="T16" s="117">
        <v>1</v>
      </c>
    </row>
    <row r="17" spans="1:20" ht="56.25" customHeight="1">
      <c r="A17" s="198"/>
      <c r="B17" s="202" t="s">
        <v>82</v>
      </c>
      <c r="C17" s="203"/>
      <c r="D17" s="203"/>
      <c r="E17" s="203"/>
      <c r="F17" s="203"/>
      <c r="G17" s="290"/>
      <c r="H17" s="290"/>
      <c r="I17" s="290"/>
      <c r="J17" s="290"/>
      <c r="K17">
        <f>SUM(G17:J17)</f>
        <v>0</v>
      </c>
      <c r="S17" s="117">
        <v>0</v>
      </c>
      <c r="T17" s="117">
        <v>2</v>
      </c>
    </row>
    <row r="18" spans="1:20" ht="60" customHeight="1">
      <c r="A18" s="198"/>
      <c r="B18" s="199"/>
      <c r="C18" s="200"/>
      <c r="D18" s="200"/>
      <c r="E18" s="200"/>
      <c r="F18" s="200"/>
      <c r="G18" s="200"/>
      <c r="H18" s="200"/>
      <c r="I18" s="200"/>
      <c r="J18" s="201"/>
      <c r="K18" s="2" t="str">
        <f>IF(LEN(B18)=0,"",IF(256-LEN(B18)&gt;0,"残り" &amp; 256-LEN(B18) &amp; "文字",IF(256-LEN(B18)=0,"","文字数がオーバーしています")))</f>
        <v/>
      </c>
      <c r="T18" s="117">
        <v>2</v>
      </c>
    </row>
    <row r="19" spans="1:20" ht="56.25" customHeight="1">
      <c r="A19" s="198"/>
      <c r="B19" s="202" t="s">
        <v>83</v>
      </c>
      <c r="C19" s="203"/>
      <c r="D19" s="203"/>
      <c r="E19" s="203"/>
      <c r="F19" s="203"/>
      <c r="G19" s="290"/>
      <c r="H19" s="290"/>
      <c r="I19" s="290"/>
      <c r="J19" s="290"/>
      <c r="K19">
        <f>SUM(G19:J19)</f>
        <v>0</v>
      </c>
      <c r="S19" s="117">
        <v>0</v>
      </c>
      <c r="T19" s="117">
        <v>3</v>
      </c>
    </row>
    <row r="20" spans="1:20" ht="60" customHeight="1">
      <c r="A20" s="198"/>
      <c r="B20" s="199"/>
      <c r="C20" s="200"/>
      <c r="D20" s="200"/>
      <c r="E20" s="200"/>
      <c r="F20" s="200"/>
      <c r="G20" s="200"/>
      <c r="H20" s="200"/>
      <c r="I20" s="200"/>
      <c r="J20" s="201"/>
      <c r="K20" s="2" t="str">
        <f>IF(LEN(B20)=0,"",IF(256-LEN(B20)&gt;0,"残り" &amp; 256-LEN(B20) &amp; "文字",IF(256-LEN(B20)=0,"","文字数がオーバーしています")))</f>
        <v/>
      </c>
      <c r="T20" s="117">
        <v>3</v>
      </c>
    </row>
    <row r="21" spans="1:20" ht="56.25" customHeight="1">
      <c r="A21" s="198"/>
      <c r="B21" s="202" t="s">
        <v>84</v>
      </c>
      <c r="C21" s="203"/>
      <c r="D21" s="203"/>
      <c r="E21" s="203"/>
      <c r="F21" s="203"/>
      <c r="G21" s="290"/>
      <c r="H21" s="290"/>
      <c r="I21" s="290"/>
      <c r="J21" s="290"/>
      <c r="K21">
        <f>SUM(G21:J21)</f>
        <v>0</v>
      </c>
      <c r="S21" s="117">
        <v>0</v>
      </c>
      <c r="T21" s="117">
        <v>4</v>
      </c>
    </row>
    <row r="22" spans="1:20" ht="60" customHeight="1">
      <c r="A22" s="198"/>
      <c r="B22" s="199"/>
      <c r="C22" s="200"/>
      <c r="D22" s="200"/>
      <c r="E22" s="200"/>
      <c r="F22" s="200"/>
      <c r="G22" s="200"/>
      <c r="H22" s="200"/>
      <c r="I22" s="200"/>
      <c r="J22" s="201"/>
      <c r="K22" s="2" t="str">
        <f>IF(LEN(B22)=0,"",IF(256-LEN(B22)&gt;0,"残り" &amp; 256-LEN(B22) &amp; "文字",IF(256-LEN(B22)=0,"","文字数がオーバーしています")))</f>
        <v/>
      </c>
      <c r="T22" s="117">
        <v>4</v>
      </c>
    </row>
    <row r="23" spans="1:20" ht="56.25" customHeight="1">
      <c r="A23" s="198"/>
      <c r="B23" s="202" t="s">
        <v>85</v>
      </c>
      <c r="C23" s="203"/>
      <c r="D23" s="203"/>
      <c r="E23" s="203"/>
      <c r="F23" s="203"/>
      <c r="G23" s="290"/>
      <c r="H23" s="290"/>
      <c r="I23" s="290"/>
      <c r="J23" s="290"/>
      <c r="K23">
        <f>SUM(G23:J23)</f>
        <v>0</v>
      </c>
      <c r="S23" s="117">
        <v>0</v>
      </c>
      <c r="T23" s="117">
        <v>5</v>
      </c>
    </row>
    <row r="24" spans="1:20" ht="60" customHeight="1">
      <c r="A24" s="198"/>
      <c r="B24" s="199"/>
      <c r="C24" s="200"/>
      <c r="D24" s="200"/>
      <c r="E24" s="200"/>
      <c r="F24" s="200"/>
      <c r="G24" s="200"/>
      <c r="H24" s="200"/>
      <c r="I24" s="200"/>
      <c r="J24" s="201"/>
      <c r="K24" s="2" t="str">
        <f>IF(LEN(B24)=0,"",IF(256-LEN(B24)&gt;0,"残り" &amp; 256-LEN(B24) &amp; "文字",IF(256-LEN(B24)=0,"","文字数がオーバーしています")))</f>
        <v/>
      </c>
      <c r="T24" s="117">
        <v>5</v>
      </c>
    </row>
    <row r="25" spans="1:20" ht="56.25" customHeight="1">
      <c r="A25" s="198"/>
      <c r="B25" s="202" t="s">
        <v>86</v>
      </c>
      <c r="C25" s="203"/>
      <c r="D25" s="203"/>
      <c r="E25" s="203"/>
      <c r="F25" s="203"/>
      <c r="G25" s="290"/>
      <c r="H25" s="290"/>
      <c r="I25" s="290"/>
      <c r="J25" s="290"/>
      <c r="K25">
        <f>SUM(G25:J25)</f>
        <v>0</v>
      </c>
      <c r="S25" s="117">
        <v>0</v>
      </c>
      <c r="T25" s="117">
        <v>6</v>
      </c>
    </row>
    <row r="26" spans="1:20" ht="60" customHeight="1">
      <c r="A26" s="198"/>
      <c r="B26" s="199"/>
      <c r="C26" s="200"/>
      <c r="D26" s="200"/>
      <c r="E26" s="200"/>
      <c r="F26" s="200"/>
      <c r="G26" s="200"/>
      <c r="H26" s="200"/>
      <c r="I26" s="200"/>
      <c r="J26" s="201"/>
      <c r="K26" s="2" t="str">
        <f>IF(LEN(B26)=0,"",IF(256-LEN(B26)&gt;0,"残り" &amp; 256-LEN(B26) &amp; "文字",IF(256-LEN(B26)=0,"","文字数がオーバーしています")))</f>
        <v/>
      </c>
      <c r="T26" s="117">
        <v>6</v>
      </c>
    </row>
    <row r="27" spans="1:20" ht="56.25" customHeight="1">
      <c r="A27" s="198"/>
      <c r="B27" s="202" t="s">
        <v>87</v>
      </c>
      <c r="C27" s="203"/>
      <c r="D27" s="203"/>
      <c r="E27" s="203"/>
      <c r="F27" s="203"/>
      <c r="G27" s="290"/>
      <c r="H27" s="290"/>
      <c r="I27" s="290"/>
      <c r="J27" s="290"/>
      <c r="K27">
        <f>SUM(G27:J27)</f>
        <v>0</v>
      </c>
      <c r="S27" s="117">
        <v>0</v>
      </c>
      <c r="T27" s="117">
        <v>7</v>
      </c>
    </row>
    <row r="28" spans="1:20" ht="60" customHeight="1">
      <c r="A28" s="198"/>
      <c r="B28" s="199"/>
      <c r="C28" s="200"/>
      <c r="D28" s="200"/>
      <c r="E28" s="200"/>
      <c r="F28" s="200"/>
      <c r="G28" s="200"/>
      <c r="H28" s="200"/>
      <c r="I28" s="200"/>
      <c r="J28" s="201"/>
      <c r="K28" s="2" t="str">
        <f>IF(LEN(B28)=0,"",IF(256-LEN(B28)&gt;0,"残り" &amp; 256-LEN(B28) &amp; "文字",IF(256-LEN(B28)=0,"","文字数がオーバーしています")))</f>
        <v/>
      </c>
      <c r="T28" s="117">
        <v>7</v>
      </c>
    </row>
    <row r="29" spans="1:20" ht="56.25" customHeight="1">
      <c r="A29" s="198"/>
      <c r="B29" s="202" t="s">
        <v>88</v>
      </c>
      <c r="C29" s="203"/>
      <c r="D29" s="203"/>
      <c r="E29" s="203"/>
      <c r="F29" s="203"/>
      <c r="G29" s="290"/>
      <c r="H29" s="290"/>
      <c r="I29" s="290"/>
      <c r="J29" s="290"/>
      <c r="K29">
        <f>SUM(G29:J29)</f>
        <v>0</v>
      </c>
      <c r="S29" s="117">
        <v>0</v>
      </c>
      <c r="T29" s="117">
        <v>8</v>
      </c>
    </row>
    <row r="30" spans="1:20" ht="60" customHeight="1">
      <c r="A30" s="198"/>
      <c r="B30" s="199"/>
      <c r="C30" s="200"/>
      <c r="D30" s="200"/>
      <c r="E30" s="200"/>
      <c r="F30" s="200"/>
      <c r="G30" s="200"/>
      <c r="H30" s="200"/>
      <c r="I30" s="200"/>
      <c r="J30" s="201"/>
      <c r="K30" s="2" t="str">
        <f>IF(LEN(B30)=0,"",IF(256-LEN(B30)&gt;0,"残り" &amp; 256-LEN(B30) &amp; "文字",IF(256-LEN(B30)=0,"","文字数がオーバーしています")))</f>
        <v/>
      </c>
      <c r="T30" s="117">
        <v>8</v>
      </c>
    </row>
    <row r="31" spans="1:20" ht="56.25" customHeight="1">
      <c r="A31" s="198"/>
      <c r="B31" s="202" t="s">
        <v>89</v>
      </c>
      <c r="C31" s="203"/>
      <c r="D31" s="203"/>
      <c r="E31" s="203"/>
      <c r="F31" s="203"/>
      <c r="G31" s="290"/>
      <c r="H31" s="290"/>
      <c r="I31" s="290"/>
      <c r="J31" s="290"/>
      <c r="K31">
        <f>SUM(G31:J31)</f>
        <v>0</v>
      </c>
      <c r="S31" s="117">
        <v>0</v>
      </c>
      <c r="T31" s="117">
        <v>9</v>
      </c>
    </row>
    <row r="32" spans="1:20" ht="60" customHeight="1">
      <c r="A32" s="198"/>
      <c r="B32" s="199"/>
      <c r="C32" s="200"/>
      <c r="D32" s="200"/>
      <c r="E32" s="200"/>
      <c r="F32" s="200"/>
      <c r="G32" s="200"/>
      <c r="H32" s="200"/>
      <c r="I32" s="200"/>
      <c r="J32" s="201"/>
      <c r="K32" s="2" t="str">
        <f>IF(LEN(B32)=0,"",IF(256-LEN(B32)&gt;0,"残り" &amp; 256-LEN(B32) &amp; "文字",IF(256-LEN(B32)=0,"","文字数がオーバーしています")))</f>
        <v/>
      </c>
      <c r="T32" s="117">
        <v>9</v>
      </c>
    </row>
    <row r="33" spans="1:20" ht="56.25" customHeight="1">
      <c r="A33" s="198"/>
      <c r="B33" s="202" t="s">
        <v>90</v>
      </c>
      <c r="C33" s="203"/>
      <c r="D33" s="203"/>
      <c r="E33" s="203"/>
      <c r="F33" s="203"/>
      <c r="G33" s="290"/>
      <c r="H33" s="290"/>
      <c r="I33" s="290"/>
      <c r="J33" s="290"/>
      <c r="K33">
        <f>SUM(G33:J33)</f>
        <v>0</v>
      </c>
      <c r="S33" s="117">
        <v>0</v>
      </c>
      <c r="T33" s="117">
        <v>10</v>
      </c>
    </row>
    <row r="34" spans="1:20" ht="60" customHeight="1">
      <c r="A34" s="198"/>
      <c r="B34" s="199"/>
      <c r="C34" s="200"/>
      <c r="D34" s="200"/>
      <c r="E34" s="200"/>
      <c r="F34" s="200"/>
      <c r="G34" s="200"/>
      <c r="H34" s="200"/>
      <c r="I34" s="200"/>
      <c r="J34" s="201"/>
      <c r="K34" s="2" t="str">
        <f>IF(LEN(B34)=0,"",IF(256-LEN(B34)&gt;0,"残り" &amp; 256-LEN(B34) &amp; "文字",IF(256-LEN(B34)=0,"","文字数がオーバーしています")))</f>
        <v/>
      </c>
      <c r="T34" s="117">
        <v>10</v>
      </c>
    </row>
    <row r="35" spans="1:20" ht="56.25" customHeight="1">
      <c r="A35" s="198"/>
      <c r="B35" s="202" t="s">
        <v>91</v>
      </c>
      <c r="C35" s="203"/>
      <c r="D35" s="203"/>
      <c r="E35" s="203"/>
      <c r="F35" s="203"/>
      <c r="G35" s="290"/>
      <c r="H35" s="290"/>
      <c r="I35" s="290"/>
      <c r="J35" s="290"/>
      <c r="K35">
        <f>SUM(G35:J35)</f>
        <v>0</v>
      </c>
      <c r="S35" s="117">
        <v>0</v>
      </c>
      <c r="T35" s="117">
        <v>11</v>
      </c>
    </row>
    <row r="36" spans="1:20" ht="60" customHeight="1">
      <c r="A36" s="198"/>
      <c r="B36" s="199"/>
      <c r="C36" s="200"/>
      <c r="D36" s="200"/>
      <c r="E36" s="200"/>
      <c r="F36" s="200"/>
      <c r="G36" s="200"/>
      <c r="H36" s="200"/>
      <c r="I36" s="200"/>
      <c r="J36" s="201"/>
      <c r="K36" s="2" t="str">
        <f>IF(LEN(B36)=0,"",IF(256-LEN(B36)&gt;0,"残り" &amp; 256-LEN(B36) &amp; "文字",IF(256-LEN(B36)=0,"","文字数がオーバーしています")))</f>
        <v/>
      </c>
      <c r="T36" s="117">
        <v>11</v>
      </c>
    </row>
  </sheetData>
  <sheetProtection algorithmName="SHA-512" hashValue="FQXCg/vgkFSLU9Aj1VO7bDXHlPmoDYB8BhY1szIjTTYDWdINxVOJ14Rt/OVWe7yVBUGDvm//cMMlwSWd+AASvw==" saltValue="lIlNhWSLLrADCIBTVv+r+A==" spinCount="100000" sheet="1" objects="1" scenarios="1" formatCells="0"/>
  <mergeCells count="47">
    <mergeCell ref="C3:D3"/>
    <mergeCell ref="E3:J3"/>
    <mergeCell ref="A17:A18"/>
    <mergeCell ref="B18:J18"/>
    <mergeCell ref="B15:F15"/>
    <mergeCell ref="B17:F17"/>
    <mergeCell ref="B16:J16"/>
    <mergeCell ref="A15:A16"/>
    <mergeCell ref="B10:J10"/>
    <mergeCell ref="A13:A14"/>
    <mergeCell ref="G13:J13"/>
    <mergeCell ref="B14:F14"/>
    <mergeCell ref="B13:F13"/>
    <mergeCell ref="E4:J4"/>
    <mergeCell ref="C4:D4"/>
    <mergeCell ref="G5:I5"/>
    <mergeCell ref="G6:I6"/>
    <mergeCell ref="G7:I7"/>
    <mergeCell ref="G8:I8"/>
    <mergeCell ref="A19:A20"/>
    <mergeCell ref="B20:J20"/>
    <mergeCell ref="B21:F21"/>
    <mergeCell ref="A27:A28"/>
    <mergeCell ref="B28:J28"/>
    <mergeCell ref="B25:F25"/>
    <mergeCell ref="B27:F27"/>
    <mergeCell ref="A23:A24"/>
    <mergeCell ref="B24:J24"/>
    <mergeCell ref="B23:F23"/>
    <mergeCell ref="A25:A26"/>
    <mergeCell ref="B26:J26"/>
    <mergeCell ref="A2:J2"/>
    <mergeCell ref="A33:A34"/>
    <mergeCell ref="B34:J34"/>
    <mergeCell ref="A35:A36"/>
    <mergeCell ref="B36:J36"/>
    <mergeCell ref="B33:F33"/>
    <mergeCell ref="B35:F35"/>
    <mergeCell ref="A29:A30"/>
    <mergeCell ref="B30:J30"/>
    <mergeCell ref="A31:A32"/>
    <mergeCell ref="B32:J32"/>
    <mergeCell ref="B29:F29"/>
    <mergeCell ref="B31:F31"/>
    <mergeCell ref="A21:A22"/>
    <mergeCell ref="B22:J22"/>
    <mergeCell ref="B19:F19"/>
  </mergeCells>
  <phoneticPr fontId="3"/>
  <dataValidations count="7">
    <dataValidation type="textLength" imeMode="hiragana" operator="lessThanOrEqual" allowBlank="1" showErrorMessage="1" errorTitle="もう一度入力してください！" error="文字数がオーバーしました。_x000a_（256文字までになるように短くしてください。）_x000a_" sqref="B22:J22 B20:J20 B18:J18 B16:J16 B24:J24 B26:J26 B28:J28 B30:J30 B32:J32 B34:J34 B36:J36" xr:uid="{00000000-0002-0000-0400-000000000000}">
      <formula1>256</formula1>
    </dataValidation>
    <dataValidation type="whole" imeMode="disabled" operator="greaterThanOrEqual" allowBlank="1" showErrorMessage="1" errorTitle="もう一度入力してください！" error="数値が正しくありません。" sqref="G23:J23 G21:J21 G19:J19 G17:J17 G15:J15 G25:J25 G27:J27 G29:J29 G31:J31 G33:J33 G35:J35" xr:uid="{00000000-0002-0000-0400-000001000000}">
      <formula1>0</formula1>
    </dataValidation>
    <dataValidation type="textLength" imeMode="hiragana" operator="lessThanOrEqual" allowBlank="1" showErrorMessage="1" errorTitle="もう一度入力してください！" error="文字数がオーバーしました。_x000a_（256文字までになるように短くしてください。）" sqref="B11:J11" xr:uid="{00000000-0002-0000-0400-000002000000}">
      <formula1>512</formula1>
    </dataValidation>
    <dataValidation type="whole" imeMode="disabled" operator="greaterThanOrEqual" allowBlank="1" showErrorMessage="1" errorTitle="もう一度入力してください！" error="数値が正しくありません。_x000a_" sqref="G7" xr:uid="{00000000-0002-0000-0400-000003000000}">
      <formula1>0</formula1>
    </dataValidation>
    <dataValidation type="textLength" imeMode="hiragana" operator="lessThanOrEqual" allowBlank="1" showErrorMessage="1" errorTitle="もう一度入力してください！" error="文字数がオーバーしました。_x000a_（128文字までになるように短くしてください。）" sqref="E3:J3 G4:J4 E4:F5" xr:uid="{00000000-0002-0000-0400-000004000000}">
      <formula1>128</formula1>
    </dataValidation>
    <dataValidation type="textLength" imeMode="hiragana" operator="lessThanOrEqual" allowBlank="1" showErrorMessage="1" errorTitle="もう一度入力してください！" error="文字数がオーバーしました。_x000a_（512文字までになるように短くしてください。）" sqref="B10:J10" xr:uid="{00000000-0002-0000-0400-000005000000}">
      <formula1>512</formula1>
    </dataValidation>
    <dataValidation type="textLength" operator="lessThanOrEqual" allowBlank="1" showErrorMessage="1" errorTitle="もう一度入力してください！" error="文字数がオーバーしました。_x000a_（128文字までになるように短くしてください。）" sqref="G5:I5" xr:uid="{00000000-0002-0000-0400-000006000000}">
      <formula1>128</formula1>
    </dataValidation>
  </dataValidations>
  <printOptions horizontalCentered="1"/>
  <pageMargins left="0.59055118110236227" right="0.59055118110236227" top="0.59055118110236227" bottom="0.39370078740157483" header="0.51181102362204722" footer="0.31496062992125984"/>
  <pageSetup paperSize="9" scale="89" orientation="portrait" blackAndWhite="1" r:id="rId1"/>
  <headerFooter alignWithMargins="0">
    <oddFooter>&amp;R&amp;P／&amp;N</oddFooter>
  </headerFooter>
  <rowBreaks count="1" manualBreakCount="1">
    <brk id="20" max="9"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8"/>
  <dimension ref="A1:T221"/>
  <sheetViews>
    <sheetView view="pageBreakPreview" zoomScale="55" zoomScaleNormal="85" zoomScaleSheetLayoutView="55" workbookViewId="0">
      <selection activeCell="H121" sqref="H121"/>
    </sheetView>
  </sheetViews>
  <sheetFormatPr defaultColWidth="9" defaultRowHeight="13.5"/>
  <cols>
    <col min="1" max="1" width="3" style="21" customWidth="1"/>
    <col min="2" max="2" width="13.875" style="22" customWidth="1"/>
    <col min="3" max="3" width="59.125" style="22" customWidth="1"/>
    <col min="4" max="4" width="11.75" style="22" customWidth="1"/>
    <col min="5" max="5" width="9.5" style="22" customWidth="1"/>
    <col min="6" max="6" width="10.625" style="21" customWidth="1"/>
    <col min="7" max="7" width="9" style="21"/>
    <col min="8" max="8" width="21.625" style="21" customWidth="1"/>
    <col min="9" max="9" width="10.75" style="25" customWidth="1"/>
    <col min="10" max="10" width="21.25" style="26" bestFit="1" customWidth="1"/>
    <col min="11" max="11" width="9" style="24"/>
    <col min="12" max="16384" width="9" style="21"/>
  </cols>
  <sheetData>
    <row r="1" spans="1:20" ht="14.25">
      <c r="A1" s="5" t="str">
        <f>"〔サービス分析：" &amp;  評価結果報告書!B23 &amp; "〕"</f>
        <v>〔サービス分析：訪問介護〕</v>
      </c>
      <c r="B1" s="4"/>
      <c r="C1" s="4"/>
      <c r="D1" s="4"/>
      <c r="E1" s="3"/>
      <c r="F1" s="119" t="s">
        <v>56</v>
      </c>
      <c r="G1" s="90"/>
      <c r="H1" s="23"/>
      <c r="K1" s="91"/>
      <c r="L1" s="90"/>
      <c r="M1" s="90"/>
      <c r="N1" s="90"/>
      <c r="O1" s="90"/>
      <c r="P1" s="90"/>
      <c r="Q1" s="90"/>
      <c r="R1" s="90"/>
      <c r="S1" s="90"/>
      <c r="T1" s="90"/>
    </row>
    <row r="2" spans="1:20" ht="14.25" customHeight="1">
      <c r="A2" s="1"/>
      <c r="B2" s="4"/>
      <c r="C2" s="4"/>
      <c r="D2" s="92"/>
      <c r="E2" s="92"/>
      <c r="F2" s="6" t="str">
        <f>"《事業所名： " &amp; 評価結果報告書!B24 &amp; "》"</f>
        <v>《事業所名： 》</v>
      </c>
      <c r="G2" s="90"/>
      <c r="H2" s="25"/>
      <c r="K2" s="91"/>
      <c r="L2" s="90"/>
      <c r="M2" s="90"/>
      <c r="N2" s="90"/>
      <c r="O2" s="90"/>
      <c r="P2" s="90"/>
      <c r="Q2" s="90"/>
      <c r="R2" s="90"/>
      <c r="S2" s="90"/>
      <c r="T2" s="90"/>
    </row>
    <row r="3" spans="1:20" ht="14.25" customHeight="1">
      <c r="A3" s="67" t="s">
        <v>92</v>
      </c>
      <c r="B3" s="68" t="s">
        <v>93</v>
      </c>
      <c r="C3" s="70"/>
      <c r="D3" s="70"/>
      <c r="E3" s="291"/>
      <c r="F3" s="90"/>
      <c r="G3" s="90"/>
      <c r="H3" s="69"/>
      <c r="I3" s="48"/>
      <c r="J3" s="7"/>
      <c r="K3" s="7"/>
      <c r="L3" s="69"/>
      <c r="M3" s="69"/>
      <c r="N3" s="69"/>
      <c r="O3" s="69"/>
      <c r="P3" s="69"/>
      <c r="Q3" s="69"/>
      <c r="R3" s="69"/>
      <c r="S3" s="69"/>
      <c r="T3" s="69" t="s">
        <v>94</v>
      </c>
    </row>
    <row r="4" spans="1:20" ht="18" customHeight="1" thickBot="1">
      <c r="A4" s="292" t="s">
        <v>95</v>
      </c>
      <c r="B4" s="293" t="s">
        <v>96</v>
      </c>
      <c r="C4" s="294"/>
      <c r="D4" s="294"/>
      <c r="E4" s="294"/>
      <c r="F4" s="295"/>
      <c r="G4" s="90"/>
      <c r="H4" s="69"/>
      <c r="I4" s="48"/>
      <c r="J4" s="7" t="s">
        <v>97</v>
      </c>
      <c r="K4" s="7"/>
      <c r="L4" s="69"/>
      <c r="M4" s="69"/>
      <c r="N4" s="69"/>
      <c r="O4" s="69"/>
      <c r="P4" s="69"/>
      <c r="Q4" s="69"/>
      <c r="R4" s="69"/>
      <c r="S4" s="69"/>
      <c r="T4" s="69" t="s">
        <v>98</v>
      </c>
    </row>
    <row r="5" spans="1:20" ht="18" customHeight="1" thickTop="1">
      <c r="A5" s="226">
        <v>1</v>
      </c>
      <c r="B5" s="296" t="s">
        <v>99</v>
      </c>
      <c r="C5" s="297"/>
      <c r="D5" s="297"/>
      <c r="E5" s="297"/>
      <c r="F5" s="298"/>
      <c r="G5" s="90"/>
      <c r="H5" s="69"/>
      <c r="I5" s="48"/>
      <c r="J5" s="7" t="s">
        <v>100</v>
      </c>
      <c r="K5" s="7"/>
      <c r="L5" s="69"/>
      <c r="M5" s="69"/>
      <c r="N5" s="69"/>
      <c r="O5" s="69"/>
      <c r="P5" s="69"/>
      <c r="Q5" s="69"/>
      <c r="R5" s="69"/>
      <c r="S5" s="69"/>
      <c r="T5" s="69" t="s">
        <v>101</v>
      </c>
    </row>
    <row r="6" spans="1:20" s="76" customFormat="1" ht="30" customHeight="1" thickBot="1">
      <c r="A6" s="227"/>
      <c r="B6" s="223" t="s">
        <v>102</v>
      </c>
      <c r="C6" s="224"/>
      <c r="D6" s="228" t="s">
        <v>103</v>
      </c>
      <c r="E6" s="228"/>
      <c r="F6" s="106" t="str">
        <f>IF(COUNT(P10:Q13) &gt; 0,COUNT(P10:P13) &amp; "／" &amp; COUNT(P10:Q13),"")</f>
        <v/>
      </c>
      <c r="G6" s="71"/>
      <c r="H6" s="72"/>
      <c r="I6" s="73"/>
      <c r="J6" s="74" t="s">
        <v>104</v>
      </c>
      <c r="K6" s="72">
        <v>1</v>
      </c>
      <c r="L6" s="72">
        <v>541</v>
      </c>
      <c r="M6" s="75"/>
      <c r="N6" s="75"/>
      <c r="O6" s="75"/>
      <c r="P6" s="75"/>
      <c r="Q6" s="75"/>
      <c r="R6" s="75"/>
      <c r="S6" s="69"/>
      <c r="T6" s="75"/>
    </row>
    <row r="7" spans="1:20">
      <c r="A7" s="299"/>
      <c r="B7" s="300" t="s">
        <v>105</v>
      </c>
      <c r="C7" s="229" t="str">
        <f>IF((MIN(I10:I13)=0),"標準項目の「あり」「なし」を選択してください","")</f>
        <v>標準項目の「あり」「なし」を選択してください</v>
      </c>
      <c r="D7" s="229"/>
      <c r="E7" s="229"/>
      <c r="F7" s="230"/>
      <c r="G7" s="90"/>
      <c r="H7" s="69"/>
      <c r="I7" s="48"/>
      <c r="J7" s="7" t="s">
        <v>106</v>
      </c>
      <c r="K7" s="7">
        <v>1</v>
      </c>
      <c r="L7" s="69">
        <v>16513</v>
      </c>
      <c r="M7" s="69"/>
      <c r="N7" s="69"/>
      <c r="O7" s="69"/>
      <c r="P7" s="69"/>
      <c r="Q7" s="69"/>
      <c r="R7" s="69"/>
      <c r="S7" s="69"/>
      <c r="T7" s="69"/>
    </row>
    <row r="8" spans="1:20" s="84" customFormat="1" ht="37.5" customHeight="1">
      <c r="A8" s="81" t="s">
        <v>107</v>
      </c>
      <c r="B8" s="220" t="s">
        <v>108</v>
      </c>
      <c r="C8" s="221"/>
      <c r="D8" s="222" t="str">
        <f xml:space="preserve"> "評点（" &amp; REPT("○",COUNT(P10:P13)) &amp; REPT("●",COUNT(Q10:Q13)) &amp; "）"</f>
        <v>評点（）</v>
      </c>
      <c r="E8" s="222"/>
      <c r="F8" s="95" t="str">
        <f>IF(COUNT(R10:R13)&gt;0,"・非該当" &amp; COUNT(R10:R13),"")</f>
        <v/>
      </c>
      <c r="G8" s="71"/>
      <c r="H8" s="82"/>
      <c r="I8" s="83" t="str">
        <f>IF(MIN(I10:I13)=0,"",IF(COUNT(P10:Q13)=0,"-",IF(COUNT(P10:Q13)=COUNT(P10:P13),"A",IF(COUNT(P10:P13)=0,"C","B"))))</f>
        <v/>
      </c>
      <c r="J8" s="7" t="s">
        <v>109</v>
      </c>
      <c r="K8" s="83"/>
      <c r="L8" s="82"/>
      <c r="M8" s="82"/>
      <c r="N8" s="82"/>
      <c r="O8" s="82"/>
      <c r="P8" s="82"/>
      <c r="Q8" s="82"/>
      <c r="R8" s="82"/>
      <c r="S8" s="69"/>
      <c r="T8" s="82"/>
    </row>
    <row r="9" spans="1:20">
      <c r="A9" s="299"/>
      <c r="B9" s="301" t="s">
        <v>110</v>
      </c>
      <c r="C9" s="302" t="s">
        <v>111</v>
      </c>
      <c r="D9" s="303"/>
      <c r="E9" s="303"/>
      <c r="F9" s="304"/>
      <c r="G9" s="90"/>
      <c r="H9" s="69"/>
      <c r="I9" s="48"/>
      <c r="J9" s="7" t="s">
        <v>112</v>
      </c>
      <c r="K9" s="7"/>
      <c r="L9" s="69"/>
      <c r="M9" s="69"/>
      <c r="N9" s="69"/>
      <c r="O9" s="69"/>
      <c r="P9" s="69"/>
      <c r="Q9" s="69"/>
      <c r="R9" s="69"/>
      <c r="S9" s="69"/>
      <c r="T9" s="69"/>
    </row>
    <row r="10" spans="1:20" ht="37.5" customHeight="1">
      <c r="A10" s="299"/>
      <c r="B10" s="85"/>
      <c r="C10" s="223" t="s">
        <v>113</v>
      </c>
      <c r="D10" s="224"/>
      <c r="E10" s="225"/>
      <c r="F10" s="305"/>
      <c r="G10" s="71"/>
      <c r="H10" s="69"/>
      <c r="I10" s="48">
        <v>0</v>
      </c>
      <c r="J10" s="7" t="s">
        <v>114</v>
      </c>
      <c r="K10" s="7">
        <v>1</v>
      </c>
      <c r="L10" s="69">
        <v>56989</v>
      </c>
      <c r="M10" s="69"/>
      <c r="N10" s="69"/>
      <c r="O10" s="69"/>
      <c r="P10" s="69" t="str">
        <f>IF(I10=3,1,"")</f>
        <v/>
      </c>
      <c r="Q10" s="69" t="str">
        <f>IF(I10=2,1,"")</f>
        <v/>
      </c>
      <c r="R10" s="69" t="str">
        <f>IF(I10=1,1,"")</f>
        <v/>
      </c>
      <c r="S10" s="69"/>
      <c r="T10" s="69"/>
    </row>
    <row r="11" spans="1:20" ht="37.5" customHeight="1">
      <c r="A11" s="299"/>
      <c r="B11" s="85"/>
      <c r="C11" s="223" t="s">
        <v>115</v>
      </c>
      <c r="D11" s="224"/>
      <c r="E11" s="225"/>
      <c r="F11" s="305"/>
      <c r="G11" s="71"/>
      <c r="H11" s="69"/>
      <c r="I11" s="48">
        <v>0</v>
      </c>
      <c r="J11" s="7" t="s">
        <v>114</v>
      </c>
      <c r="K11" s="7">
        <v>2</v>
      </c>
      <c r="L11" s="69">
        <v>56990</v>
      </c>
      <c r="M11" s="69"/>
      <c r="N11" s="69"/>
      <c r="O11" s="69"/>
      <c r="P11" s="69" t="str">
        <f>IF(I11=3,1,"")</f>
        <v/>
      </c>
      <c r="Q11" s="69" t="str">
        <f>IF(I11=2,1,"")</f>
        <v/>
      </c>
      <c r="R11" s="69" t="str">
        <f>IF(I11=1,1,"")</f>
        <v/>
      </c>
      <c r="S11" s="69"/>
      <c r="T11" s="69"/>
    </row>
    <row r="12" spans="1:20" ht="37.5" customHeight="1">
      <c r="A12" s="299"/>
      <c r="B12" s="85"/>
      <c r="C12" s="223" t="s">
        <v>116</v>
      </c>
      <c r="D12" s="224"/>
      <c r="E12" s="225"/>
      <c r="F12" s="305"/>
      <c r="G12" s="71"/>
      <c r="H12" s="69"/>
      <c r="I12" s="48">
        <v>0</v>
      </c>
      <c r="J12" s="7" t="s">
        <v>114</v>
      </c>
      <c r="K12" s="7">
        <v>3</v>
      </c>
      <c r="L12" s="69">
        <v>56991</v>
      </c>
      <c r="M12" s="69"/>
      <c r="N12" s="69"/>
      <c r="O12" s="69"/>
      <c r="P12" s="69" t="str">
        <f>IF(I12=3,1,"")</f>
        <v/>
      </c>
      <c r="Q12" s="69" t="str">
        <f>IF(I12=2,1,"")</f>
        <v/>
      </c>
      <c r="R12" s="69" t="str">
        <f>IF(I12=1,1,"")</f>
        <v/>
      </c>
      <c r="S12" s="69"/>
      <c r="T12" s="69"/>
    </row>
    <row r="13" spans="1:20" ht="37.5" customHeight="1" thickBot="1">
      <c r="A13" s="299"/>
      <c r="B13" s="85"/>
      <c r="C13" s="223" t="s">
        <v>117</v>
      </c>
      <c r="D13" s="224"/>
      <c r="E13" s="225"/>
      <c r="F13" s="305"/>
      <c r="G13" s="71"/>
      <c r="H13" s="69"/>
      <c r="I13" s="48">
        <v>0</v>
      </c>
      <c r="J13" s="7" t="s">
        <v>114</v>
      </c>
      <c r="K13" s="7">
        <v>4</v>
      </c>
      <c r="L13" s="69">
        <v>56992</v>
      </c>
      <c r="M13" s="69"/>
      <c r="N13" s="69"/>
      <c r="O13" s="69"/>
      <c r="P13" s="69" t="str">
        <f>IF(I13=3,1,"")</f>
        <v/>
      </c>
      <c r="Q13" s="69" t="str">
        <f>IF(I13=2,1,"")</f>
        <v/>
      </c>
      <c r="R13" s="69" t="str">
        <f>IF(I13=1,1,"")</f>
        <v/>
      </c>
      <c r="S13" s="69"/>
      <c r="T13" s="69"/>
    </row>
    <row r="14" spans="1:20" ht="20.25" customHeight="1">
      <c r="A14" s="306"/>
      <c r="B14" s="307" t="s">
        <v>118</v>
      </c>
      <c r="C14" s="308"/>
      <c r="D14" s="231" t="str">
        <f>IF(AND(LEN(SBcase1_1)&lt;&gt;0,COUNT(R10:R13)=4),SBcheckB_1,(IF(LEN(SBcheckA_1)&lt;&gt;0,SBcheckA_1, SBcheckB_1)))</f>
        <v>サブカテゴリー1の講評を入力してください</v>
      </c>
      <c r="E14" s="231"/>
      <c r="F14" s="232"/>
      <c r="G14" s="90"/>
      <c r="H14" s="69"/>
      <c r="I14" s="48"/>
      <c r="J14" s="7" t="s">
        <v>100</v>
      </c>
      <c r="K14" s="7"/>
      <c r="L14" s="69"/>
      <c r="M14" s="69"/>
      <c r="N14" s="69"/>
      <c r="O14" s="69"/>
      <c r="P14" s="69"/>
      <c r="Q14" s="69"/>
      <c r="R14" s="69"/>
      <c r="S14" s="69"/>
      <c r="T14" s="69"/>
    </row>
    <row r="15" spans="1:20" s="89" customFormat="1" ht="21" customHeight="1">
      <c r="A15" s="309"/>
      <c r="B15" s="233"/>
      <c r="C15" s="234"/>
      <c r="D15" s="234"/>
      <c r="E15" s="234"/>
      <c r="F15" s="235"/>
      <c r="G15" s="2" t="str">
        <f>IF(LEN(B15)=0,"",IF(40-LEN(B15)&gt;0,"残り" &amp; 40-LEN(B15) &amp; "文字",IF(40-LEN(B15)=0,"","文字数がオーバーしています")))</f>
        <v/>
      </c>
      <c r="H15" s="86"/>
      <c r="I15" s="87"/>
      <c r="J15" s="7" t="s">
        <v>119</v>
      </c>
      <c r="K15" s="86"/>
      <c r="L15" s="86"/>
      <c r="M15" s="88"/>
      <c r="N15" s="88"/>
      <c r="O15" s="88"/>
      <c r="P15" s="88"/>
      <c r="Q15" s="88"/>
      <c r="R15" s="88"/>
      <c r="S15" s="69"/>
      <c r="T15" s="88"/>
    </row>
    <row r="16" spans="1:20" s="89" customFormat="1" ht="65.099999999999994" customHeight="1">
      <c r="A16" s="310"/>
      <c r="B16" s="236"/>
      <c r="C16" s="237"/>
      <c r="D16" s="237"/>
      <c r="E16" s="237"/>
      <c r="F16" s="238"/>
      <c r="G16" s="2" t="str">
        <f>IF(LEN(B16)=0,"",IF(256-LEN(B16)&gt;0,"残り" &amp; 256-LEN(B16) &amp; "文字",IF(256-LEN(B16)=0,"","文字数がオーバーしています")))</f>
        <v/>
      </c>
      <c r="H16" s="86"/>
      <c r="I16" s="87"/>
      <c r="J16" s="7" t="s">
        <v>120</v>
      </c>
      <c r="K16" s="86"/>
      <c r="L16" s="86"/>
      <c r="M16" s="88"/>
      <c r="N16" s="88"/>
      <c r="O16" s="88"/>
      <c r="P16" s="88"/>
      <c r="Q16" s="88"/>
      <c r="R16" s="88"/>
      <c r="S16" s="69"/>
      <c r="T16" s="88"/>
    </row>
    <row r="17" spans="1:20" s="89" customFormat="1" ht="21" customHeight="1">
      <c r="A17" s="310"/>
      <c r="B17" s="239"/>
      <c r="C17" s="240"/>
      <c r="D17" s="240"/>
      <c r="E17" s="240"/>
      <c r="F17" s="241"/>
      <c r="G17" s="2" t="str">
        <f>IF(LEN(B17)=0,"",IF(40-LEN(B17)&gt;0,"残り" &amp; 40-LEN(B17) &amp; "文字",IF(40-LEN(B17)=0,"","文字数がオーバーしています")))</f>
        <v/>
      </c>
      <c r="H17" s="86"/>
      <c r="I17" s="87"/>
      <c r="J17" s="7" t="s">
        <v>121</v>
      </c>
      <c r="K17" s="86"/>
      <c r="L17" s="86"/>
      <c r="M17" s="88"/>
      <c r="N17" s="88"/>
      <c r="O17" s="88"/>
      <c r="P17" s="88"/>
      <c r="Q17" s="88"/>
      <c r="R17" s="88"/>
      <c r="S17" s="69"/>
      <c r="T17" s="88"/>
    </row>
    <row r="18" spans="1:20" s="89" customFormat="1" ht="65.099999999999994" customHeight="1">
      <c r="A18" s="310"/>
      <c r="B18" s="242"/>
      <c r="C18" s="242"/>
      <c r="D18" s="242"/>
      <c r="E18" s="242"/>
      <c r="F18" s="243"/>
      <c r="G18" s="2" t="str">
        <f>IF(LEN(B18)=0,"",IF(256-LEN(B18)&gt;0,"残り" &amp; 256-LEN(B18) &amp; "文字",IF(256-LEN(B18)=0,"","文字数がオーバーしています")))</f>
        <v/>
      </c>
      <c r="H18" s="86"/>
      <c r="I18" s="87"/>
      <c r="J18" s="7" t="s">
        <v>122</v>
      </c>
      <c r="K18" s="86"/>
      <c r="L18" s="86"/>
      <c r="M18" s="88"/>
      <c r="N18" s="88"/>
      <c r="O18" s="88"/>
      <c r="P18" s="88"/>
      <c r="Q18" s="88"/>
      <c r="R18" s="88"/>
      <c r="S18" s="69"/>
      <c r="T18" s="88"/>
    </row>
    <row r="19" spans="1:20" s="89" customFormat="1" ht="21" customHeight="1">
      <c r="A19" s="310"/>
      <c r="B19" s="239"/>
      <c r="C19" s="240"/>
      <c r="D19" s="240"/>
      <c r="E19" s="240"/>
      <c r="F19" s="241"/>
      <c r="G19" s="2" t="str">
        <f>IF(LEN(B19)=0,"",IF(40-LEN(B19)&gt;0,"残り" &amp; 40-LEN(B19) &amp; "文字",IF(40-LEN(B19)=0,"","文字数がオーバーしています")))</f>
        <v/>
      </c>
      <c r="H19" s="86"/>
      <c r="I19" s="87"/>
      <c r="J19" s="7" t="s">
        <v>123</v>
      </c>
      <c r="K19" s="86"/>
      <c r="L19" s="86"/>
      <c r="M19" s="88"/>
      <c r="N19" s="88"/>
      <c r="O19" s="88"/>
      <c r="P19" s="88"/>
      <c r="Q19" s="88"/>
      <c r="R19" s="88"/>
      <c r="S19" s="69"/>
      <c r="T19" s="88"/>
    </row>
    <row r="20" spans="1:20" s="89" customFormat="1" ht="65.099999999999994" customHeight="1" thickBot="1">
      <c r="A20" s="311"/>
      <c r="B20" s="244"/>
      <c r="C20" s="244"/>
      <c r="D20" s="244"/>
      <c r="E20" s="244"/>
      <c r="F20" s="245"/>
      <c r="G20" s="2" t="str">
        <f>IF(LEN(B20)=0,"",IF(256-LEN(B20)&gt;0,"残り" &amp; 256-LEN(B20) &amp; "文字",IF(256-LEN(B20)=0,"","文字数がオーバーしています")))</f>
        <v/>
      </c>
      <c r="H20" s="86"/>
      <c r="I20" s="87"/>
      <c r="J20" s="7" t="s">
        <v>124</v>
      </c>
      <c r="K20" s="86"/>
      <c r="L20" s="86"/>
      <c r="M20" s="88"/>
      <c r="N20" s="88"/>
      <c r="O20" s="88"/>
      <c r="P20" s="88"/>
      <c r="Q20" s="88"/>
      <c r="R20" s="88"/>
      <c r="S20" s="69"/>
      <c r="T20" s="88"/>
    </row>
    <row r="21" spans="1:20" ht="18" customHeight="1" thickTop="1">
      <c r="A21" s="226">
        <v>2</v>
      </c>
      <c r="B21" s="296" t="s">
        <v>125</v>
      </c>
      <c r="C21" s="297"/>
      <c r="D21" s="297"/>
      <c r="E21" s="297"/>
      <c r="F21" s="298"/>
      <c r="G21" s="90"/>
      <c r="H21" s="69"/>
      <c r="I21" s="48"/>
      <c r="J21" s="7" t="s">
        <v>100</v>
      </c>
      <c r="K21" s="7"/>
      <c r="L21" s="69"/>
      <c r="M21" s="69"/>
      <c r="N21" s="69"/>
      <c r="O21" s="69"/>
      <c r="P21" s="69"/>
      <c r="Q21" s="69"/>
      <c r="R21" s="69"/>
      <c r="S21" s="69"/>
      <c r="T21" s="69" t="s">
        <v>101</v>
      </c>
    </row>
    <row r="22" spans="1:20" s="76" customFormat="1" ht="30" customHeight="1" thickBot="1">
      <c r="A22" s="227"/>
      <c r="B22" s="223" t="s">
        <v>126</v>
      </c>
      <c r="C22" s="224"/>
      <c r="D22" s="228" t="s">
        <v>103</v>
      </c>
      <c r="E22" s="228"/>
      <c r="F22" s="106" t="str">
        <f>IF(COUNT(P26:Q35) &gt; 0,COUNT(P26:P35) &amp; "／" &amp; COUNT(P26:Q35),"")</f>
        <v/>
      </c>
      <c r="G22" s="71"/>
      <c r="H22" s="72"/>
      <c r="I22" s="73"/>
      <c r="J22" s="74" t="s">
        <v>104</v>
      </c>
      <c r="K22" s="72">
        <v>2</v>
      </c>
      <c r="L22" s="72">
        <v>542</v>
      </c>
      <c r="M22" s="75"/>
      <c r="N22" s="75"/>
      <c r="O22" s="75"/>
      <c r="P22" s="75"/>
      <c r="Q22" s="75"/>
      <c r="R22" s="75"/>
      <c r="S22" s="69"/>
      <c r="T22" s="75"/>
    </row>
    <row r="23" spans="1:20">
      <c r="A23" s="299"/>
      <c r="B23" s="300" t="s">
        <v>105</v>
      </c>
      <c r="C23" s="229" t="str">
        <f>IF((MIN(I26:I28)=0),"標準項目の「あり」「なし」を選択してください","")</f>
        <v>標準項目の「あり」「なし」を選択してください</v>
      </c>
      <c r="D23" s="229"/>
      <c r="E23" s="229"/>
      <c r="F23" s="230"/>
      <c r="G23" s="90"/>
      <c r="H23" s="69"/>
      <c r="I23" s="48"/>
      <c r="J23" s="7" t="s">
        <v>106</v>
      </c>
      <c r="K23" s="7">
        <v>1</v>
      </c>
      <c r="L23" s="69">
        <v>16514</v>
      </c>
      <c r="M23" s="69"/>
      <c r="N23" s="69"/>
      <c r="O23" s="69"/>
      <c r="P23" s="69"/>
      <c r="Q23" s="69"/>
      <c r="R23" s="69"/>
      <c r="S23" s="69"/>
      <c r="T23" s="69"/>
    </row>
    <row r="24" spans="1:20" s="84" customFormat="1" ht="37.5" customHeight="1">
      <c r="A24" s="81" t="s">
        <v>107</v>
      </c>
      <c r="B24" s="220" t="s">
        <v>127</v>
      </c>
      <c r="C24" s="221"/>
      <c r="D24" s="222" t="str">
        <f xml:space="preserve"> "評点（" &amp; REPT("○",COUNT(P26:P28)) &amp; REPT("●",COUNT(Q26:Q28)) &amp; "）"</f>
        <v>評点（）</v>
      </c>
      <c r="E24" s="222"/>
      <c r="F24" s="95" t="str">
        <f>IF(COUNT(R26:R28)&gt;0,"・非該当" &amp; COUNT(R26:R28),"")</f>
        <v/>
      </c>
      <c r="G24" s="71"/>
      <c r="H24" s="82"/>
      <c r="I24" s="83" t="str">
        <f>IF(MIN(I26:I28)=0,"",IF(COUNT(P26:Q28)=0,"-",IF(COUNT(P26:Q28)=COUNT(P26:P28),"A",IF(COUNT(P26:P28)=0,"C","B"))))</f>
        <v/>
      </c>
      <c r="J24" s="7" t="s">
        <v>109</v>
      </c>
      <c r="K24" s="83"/>
      <c r="L24" s="82"/>
      <c r="M24" s="82"/>
      <c r="N24" s="82"/>
      <c r="O24" s="82"/>
      <c r="P24" s="82"/>
      <c r="Q24" s="82"/>
      <c r="R24" s="82"/>
      <c r="S24" s="69"/>
      <c r="T24" s="82"/>
    </row>
    <row r="25" spans="1:20">
      <c r="A25" s="299"/>
      <c r="B25" s="301" t="s">
        <v>110</v>
      </c>
      <c r="C25" s="302" t="s">
        <v>111</v>
      </c>
      <c r="D25" s="303"/>
      <c r="E25" s="303"/>
      <c r="F25" s="304"/>
      <c r="G25" s="90"/>
      <c r="H25" s="69"/>
      <c r="I25" s="48"/>
      <c r="J25" s="7" t="s">
        <v>112</v>
      </c>
      <c r="K25" s="7"/>
      <c r="L25" s="69"/>
      <c r="M25" s="69"/>
      <c r="N25" s="69"/>
      <c r="O25" s="69"/>
      <c r="P25" s="69"/>
      <c r="Q25" s="69"/>
      <c r="R25" s="69"/>
      <c r="S25" s="69"/>
      <c r="T25" s="69"/>
    </row>
    <row r="26" spans="1:20" ht="37.5" customHeight="1">
      <c r="A26" s="299"/>
      <c r="B26" s="85"/>
      <c r="C26" s="223" t="s">
        <v>128</v>
      </c>
      <c r="D26" s="224"/>
      <c r="E26" s="225"/>
      <c r="F26" s="305"/>
      <c r="G26" s="71"/>
      <c r="H26" s="69"/>
      <c r="I26" s="48">
        <v>0</v>
      </c>
      <c r="J26" s="7" t="s">
        <v>114</v>
      </c>
      <c r="K26" s="7">
        <v>1</v>
      </c>
      <c r="L26" s="69">
        <v>56993</v>
      </c>
      <c r="M26" s="69"/>
      <c r="N26" s="69"/>
      <c r="O26" s="69"/>
      <c r="P26" s="69" t="str">
        <f>IF(I26=3,1,"")</f>
        <v/>
      </c>
      <c r="Q26" s="69" t="str">
        <f>IF(I26=2,1,"")</f>
        <v/>
      </c>
      <c r="R26" s="69" t="str">
        <f>IF(I26=1,1,"")</f>
        <v/>
      </c>
      <c r="S26" s="69"/>
      <c r="T26" s="69"/>
    </row>
    <row r="27" spans="1:20" ht="37.5" customHeight="1">
      <c r="A27" s="299"/>
      <c r="B27" s="85"/>
      <c r="C27" s="223" t="s">
        <v>129</v>
      </c>
      <c r="D27" s="224"/>
      <c r="E27" s="225"/>
      <c r="F27" s="305"/>
      <c r="G27" s="71"/>
      <c r="H27" s="69"/>
      <c r="I27" s="48">
        <v>0</v>
      </c>
      <c r="J27" s="7" t="s">
        <v>114</v>
      </c>
      <c r="K27" s="7">
        <v>2</v>
      </c>
      <c r="L27" s="69">
        <v>56994</v>
      </c>
      <c r="M27" s="69"/>
      <c r="N27" s="69"/>
      <c r="O27" s="69"/>
      <c r="P27" s="69" t="str">
        <f>IF(I27=3,1,"")</f>
        <v/>
      </c>
      <c r="Q27" s="69" t="str">
        <f>IF(I27=2,1,"")</f>
        <v/>
      </c>
      <c r="R27" s="69" t="str">
        <f>IF(I27=1,1,"")</f>
        <v/>
      </c>
      <c r="S27" s="69"/>
      <c r="T27" s="69"/>
    </row>
    <row r="28" spans="1:20" ht="37.5" customHeight="1" thickBot="1">
      <c r="A28" s="299"/>
      <c r="B28" s="85"/>
      <c r="C28" s="223" t="s">
        <v>130</v>
      </c>
      <c r="D28" s="224"/>
      <c r="E28" s="225"/>
      <c r="F28" s="305"/>
      <c r="G28" s="71"/>
      <c r="H28" s="69"/>
      <c r="I28" s="48">
        <v>0</v>
      </c>
      <c r="J28" s="7" t="s">
        <v>114</v>
      </c>
      <c r="K28" s="7">
        <v>3</v>
      </c>
      <c r="L28" s="69">
        <v>56995</v>
      </c>
      <c r="M28" s="69"/>
      <c r="N28" s="69"/>
      <c r="O28" s="69"/>
      <c r="P28" s="69" t="str">
        <f>IF(I28=3,1,"")</f>
        <v/>
      </c>
      <c r="Q28" s="69" t="str">
        <f>IF(I28=2,1,"")</f>
        <v/>
      </c>
      <c r="R28" s="69" t="str">
        <f>IF(I28=1,1,"")</f>
        <v/>
      </c>
      <c r="S28" s="69"/>
      <c r="T28" s="69"/>
    </row>
    <row r="29" spans="1:20">
      <c r="A29" s="299"/>
      <c r="B29" s="300" t="s">
        <v>131</v>
      </c>
      <c r="C29" s="229" t="str">
        <f>IF((MIN(I32:I35)=0),"標準項目の「あり」「なし」を選択してください","")</f>
        <v>標準項目の「あり」「なし」を選択してください</v>
      </c>
      <c r="D29" s="229"/>
      <c r="E29" s="229"/>
      <c r="F29" s="230"/>
      <c r="G29" s="90"/>
      <c r="H29" s="69"/>
      <c r="I29" s="48"/>
      <c r="J29" s="7" t="s">
        <v>106</v>
      </c>
      <c r="K29" s="7">
        <v>2</v>
      </c>
      <c r="L29" s="69">
        <v>16515</v>
      </c>
      <c r="M29" s="69"/>
      <c r="N29" s="69"/>
      <c r="O29" s="69"/>
      <c r="P29" s="69"/>
      <c r="Q29" s="69"/>
      <c r="R29" s="69"/>
      <c r="S29" s="69"/>
      <c r="T29" s="69"/>
    </row>
    <row r="30" spans="1:20" s="84" customFormat="1" ht="37.5" customHeight="1">
      <c r="A30" s="81" t="s">
        <v>107</v>
      </c>
      <c r="B30" s="220" t="s">
        <v>132</v>
      </c>
      <c r="C30" s="221"/>
      <c r="D30" s="222" t="str">
        <f xml:space="preserve"> "評点（" &amp; REPT("○",COUNT(P32:P35)) &amp; REPT("●",COUNT(Q32:Q35)) &amp; "）"</f>
        <v>評点（）</v>
      </c>
      <c r="E30" s="222"/>
      <c r="F30" s="95" t="str">
        <f>IF(COUNT(R32:R35)&gt;0,"・非該当" &amp; COUNT(R32:R35),"")</f>
        <v/>
      </c>
      <c r="G30" s="71"/>
      <c r="H30" s="82"/>
      <c r="I30" s="83" t="str">
        <f>IF(MIN(I32:I35)=0,"",IF(COUNT(P32:Q35)=0,"-",IF(COUNT(P32:Q35)=COUNT(P32:P35),"A",IF(COUNT(P32:P35)=0,"C","B"))))</f>
        <v/>
      </c>
      <c r="J30" s="7" t="s">
        <v>109</v>
      </c>
      <c r="K30" s="83"/>
      <c r="L30" s="82"/>
      <c r="M30" s="82"/>
      <c r="N30" s="82"/>
      <c r="O30" s="82"/>
      <c r="P30" s="82"/>
      <c r="Q30" s="82"/>
      <c r="R30" s="82"/>
      <c r="S30" s="69"/>
      <c r="T30" s="82"/>
    </row>
    <row r="31" spans="1:20">
      <c r="A31" s="299"/>
      <c r="B31" s="301" t="s">
        <v>110</v>
      </c>
      <c r="C31" s="302" t="s">
        <v>111</v>
      </c>
      <c r="D31" s="303"/>
      <c r="E31" s="303"/>
      <c r="F31" s="304"/>
      <c r="G31" s="90"/>
      <c r="H31" s="69"/>
      <c r="I31" s="48"/>
      <c r="J31" s="7" t="s">
        <v>112</v>
      </c>
      <c r="K31" s="7"/>
      <c r="L31" s="69"/>
      <c r="M31" s="69"/>
      <c r="N31" s="69"/>
      <c r="O31" s="69"/>
      <c r="P31" s="69"/>
      <c r="Q31" s="69"/>
      <c r="R31" s="69"/>
      <c r="S31" s="69"/>
      <c r="T31" s="69"/>
    </row>
    <row r="32" spans="1:20" ht="37.5" customHeight="1">
      <c r="A32" s="299"/>
      <c r="B32" s="85"/>
      <c r="C32" s="223" t="s">
        <v>133</v>
      </c>
      <c r="D32" s="224"/>
      <c r="E32" s="225"/>
      <c r="F32" s="305"/>
      <c r="G32" s="71"/>
      <c r="H32" s="69"/>
      <c r="I32" s="48">
        <v>0</v>
      </c>
      <c r="J32" s="7" t="s">
        <v>114</v>
      </c>
      <c r="K32" s="7">
        <v>1</v>
      </c>
      <c r="L32" s="69">
        <v>56996</v>
      </c>
      <c r="M32" s="69"/>
      <c r="N32" s="69"/>
      <c r="O32" s="69"/>
      <c r="P32" s="69" t="str">
        <f>IF(I32=3,1,"")</f>
        <v/>
      </c>
      <c r="Q32" s="69" t="str">
        <f>IF(I32=2,1,"")</f>
        <v/>
      </c>
      <c r="R32" s="69" t="str">
        <f>IF(I32=1,1,"")</f>
        <v/>
      </c>
      <c r="S32" s="69"/>
      <c r="T32" s="69"/>
    </row>
    <row r="33" spans="1:20" ht="37.5" customHeight="1">
      <c r="A33" s="299"/>
      <c r="B33" s="85"/>
      <c r="C33" s="223" t="s">
        <v>134</v>
      </c>
      <c r="D33" s="224"/>
      <c r="E33" s="225"/>
      <c r="F33" s="305"/>
      <c r="G33" s="71"/>
      <c r="H33" s="69"/>
      <c r="I33" s="48">
        <v>0</v>
      </c>
      <c r="J33" s="7" t="s">
        <v>114</v>
      </c>
      <c r="K33" s="7">
        <v>2</v>
      </c>
      <c r="L33" s="69">
        <v>56997</v>
      </c>
      <c r="M33" s="69"/>
      <c r="N33" s="69"/>
      <c r="O33" s="69"/>
      <c r="P33" s="69" t="str">
        <f>IF(I33=3,1,"")</f>
        <v/>
      </c>
      <c r="Q33" s="69" t="str">
        <f>IF(I33=2,1,"")</f>
        <v/>
      </c>
      <c r="R33" s="69" t="str">
        <f>IF(I33=1,1,"")</f>
        <v/>
      </c>
      <c r="S33" s="69"/>
      <c r="T33" s="69"/>
    </row>
    <row r="34" spans="1:20" ht="37.5" customHeight="1">
      <c r="A34" s="299"/>
      <c r="B34" s="85"/>
      <c r="C34" s="223" t="s">
        <v>135</v>
      </c>
      <c r="D34" s="224"/>
      <c r="E34" s="225"/>
      <c r="F34" s="305"/>
      <c r="G34" s="71"/>
      <c r="H34" s="69"/>
      <c r="I34" s="48">
        <v>0</v>
      </c>
      <c r="J34" s="7" t="s">
        <v>114</v>
      </c>
      <c r="K34" s="7">
        <v>3</v>
      </c>
      <c r="L34" s="69">
        <v>56998</v>
      </c>
      <c r="M34" s="69"/>
      <c r="N34" s="69"/>
      <c r="O34" s="69"/>
      <c r="P34" s="69" t="str">
        <f>IF(I34=3,1,"")</f>
        <v/>
      </c>
      <c r="Q34" s="69" t="str">
        <f>IF(I34=2,1,"")</f>
        <v/>
      </c>
      <c r="R34" s="69" t="str">
        <f>IF(I34=1,1,"")</f>
        <v/>
      </c>
      <c r="S34" s="69"/>
      <c r="T34" s="69"/>
    </row>
    <row r="35" spans="1:20" ht="37.5" customHeight="1" thickBot="1">
      <c r="A35" s="299"/>
      <c r="B35" s="85"/>
      <c r="C35" s="223" t="s">
        <v>136</v>
      </c>
      <c r="D35" s="224"/>
      <c r="E35" s="225"/>
      <c r="F35" s="305"/>
      <c r="G35" s="71"/>
      <c r="H35" s="69"/>
      <c r="I35" s="48">
        <v>0</v>
      </c>
      <c r="J35" s="7" t="s">
        <v>114</v>
      </c>
      <c r="K35" s="7">
        <v>4</v>
      </c>
      <c r="L35" s="69">
        <v>56999</v>
      </c>
      <c r="M35" s="69"/>
      <c r="N35" s="69"/>
      <c r="O35" s="69"/>
      <c r="P35" s="69" t="str">
        <f>IF(I35=3,1,"")</f>
        <v/>
      </c>
      <c r="Q35" s="69" t="str">
        <f>IF(I35=2,1,"")</f>
        <v/>
      </c>
      <c r="R35" s="69" t="str">
        <f>IF(I35=1,1,"")</f>
        <v/>
      </c>
      <c r="S35" s="69"/>
      <c r="T35" s="69"/>
    </row>
    <row r="36" spans="1:20" ht="20.25" customHeight="1">
      <c r="A36" s="306"/>
      <c r="B36" s="307" t="s">
        <v>137</v>
      </c>
      <c r="C36" s="308"/>
      <c r="D36" s="231" t="str">
        <f>IF(AND(LEN(SBcase1_2)&lt;&gt;0,COUNT(R26:R35)=7),SBcheckB_2,(IF(LEN(SBcheckA_2)&lt;&gt;0,SBcheckA_2, SBcheckB_2)))</f>
        <v>サブカテゴリー2の講評を入力してください</v>
      </c>
      <c r="E36" s="231"/>
      <c r="F36" s="232"/>
      <c r="G36" s="90"/>
      <c r="H36" s="69"/>
      <c r="I36" s="48"/>
      <c r="J36" s="7" t="s">
        <v>100</v>
      </c>
      <c r="K36" s="7"/>
      <c r="L36" s="69"/>
      <c r="M36" s="69"/>
      <c r="N36" s="69"/>
      <c r="O36" s="69"/>
      <c r="P36" s="69"/>
      <c r="Q36" s="69"/>
      <c r="R36" s="69"/>
      <c r="S36" s="69"/>
      <c r="T36" s="69"/>
    </row>
    <row r="37" spans="1:20" s="89" customFormat="1" ht="21" customHeight="1">
      <c r="A37" s="309"/>
      <c r="B37" s="233"/>
      <c r="C37" s="234"/>
      <c r="D37" s="234"/>
      <c r="E37" s="234"/>
      <c r="F37" s="235"/>
      <c r="G37" s="2" t="str">
        <f>IF(LEN(B37)=0,"",IF(40-LEN(B37)&gt;0,"残り" &amp; 40-LEN(B37) &amp; "文字",IF(40-LEN(B37)=0,"","文字数がオーバーしています")))</f>
        <v/>
      </c>
      <c r="H37" s="86"/>
      <c r="I37" s="87"/>
      <c r="J37" s="7" t="s">
        <v>119</v>
      </c>
      <c r="K37" s="86"/>
      <c r="L37" s="86"/>
      <c r="M37" s="88"/>
      <c r="N37" s="88"/>
      <c r="O37" s="88"/>
      <c r="P37" s="88"/>
      <c r="Q37" s="88"/>
      <c r="R37" s="88"/>
      <c r="S37" s="69"/>
      <c r="T37" s="88"/>
    </row>
    <row r="38" spans="1:20" s="89" customFormat="1" ht="65.099999999999994" customHeight="1">
      <c r="A38" s="310"/>
      <c r="B38" s="236"/>
      <c r="C38" s="237"/>
      <c r="D38" s="237"/>
      <c r="E38" s="237"/>
      <c r="F38" s="238"/>
      <c r="G38" s="2" t="str">
        <f>IF(LEN(B38)=0,"",IF(256-LEN(B38)&gt;0,"残り" &amp; 256-LEN(B38) &amp; "文字",IF(256-LEN(B38)=0,"","文字数がオーバーしています")))</f>
        <v/>
      </c>
      <c r="H38" s="86"/>
      <c r="I38" s="87"/>
      <c r="J38" s="7" t="s">
        <v>120</v>
      </c>
      <c r="K38" s="86"/>
      <c r="L38" s="86"/>
      <c r="M38" s="88"/>
      <c r="N38" s="88"/>
      <c r="O38" s="88"/>
      <c r="P38" s="88"/>
      <c r="Q38" s="88"/>
      <c r="R38" s="88"/>
      <c r="S38" s="69"/>
      <c r="T38" s="88"/>
    </row>
    <row r="39" spans="1:20" s="89" customFormat="1" ht="21" customHeight="1">
      <c r="A39" s="310"/>
      <c r="B39" s="239"/>
      <c r="C39" s="240"/>
      <c r="D39" s="240"/>
      <c r="E39" s="240"/>
      <c r="F39" s="241"/>
      <c r="G39" s="2" t="str">
        <f>IF(LEN(B39)=0,"",IF(40-LEN(B39)&gt;0,"残り" &amp; 40-LEN(B39) &amp; "文字",IF(40-LEN(B39)=0,"","文字数がオーバーしています")))</f>
        <v/>
      </c>
      <c r="H39" s="86"/>
      <c r="I39" s="87"/>
      <c r="J39" s="7" t="s">
        <v>121</v>
      </c>
      <c r="K39" s="86"/>
      <c r="L39" s="86"/>
      <c r="M39" s="88"/>
      <c r="N39" s="88"/>
      <c r="O39" s="88"/>
      <c r="P39" s="88"/>
      <c r="Q39" s="88"/>
      <c r="R39" s="88"/>
      <c r="S39" s="69"/>
      <c r="T39" s="88"/>
    </row>
    <row r="40" spans="1:20" s="89" customFormat="1" ht="65.099999999999994" customHeight="1">
      <c r="A40" s="310"/>
      <c r="B40" s="242"/>
      <c r="C40" s="242"/>
      <c r="D40" s="242"/>
      <c r="E40" s="242"/>
      <c r="F40" s="243"/>
      <c r="G40" s="2" t="str">
        <f>IF(LEN(B40)=0,"",IF(256-LEN(B40)&gt;0,"残り" &amp; 256-LEN(B40) &amp; "文字",IF(256-LEN(B40)=0,"","文字数がオーバーしています")))</f>
        <v/>
      </c>
      <c r="H40" s="86"/>
      <c r="I40" s="87"/>
      <c r="J40" s="7" t="s">
        <v>122</v>
      </c>
      <c r="K40" s="86"/>
      <c r="L40" s="86"/>
      <c r="M40" s="88"/>
      <c r="N40" s="88"/>
      <c r="O40" s="88"/>
      <c r="P40" s="88"/>
      <c r="Q40" s="88"/>
      <c r="R40" s="88"/>
      <c r="S40" s="69"/>
      <c r="T40" s="88"/>
    </row>
    <row r="41" spans="1:20" s="89" customFormat="1" ht="21" customHeight="1">
      <c r="A41" s="310"/>
      <c r="B41" s="239"/>
      <c r="C41" s="240"/>
      <c r="D41" s="240"/>
      <c r="E41" s="240"/>
      <c r="F41" s="241"/>
      <c r="G41" s="2" t="str">
        <f>IF(LEN(B41)=0,"",IF(40-LEN(B41)&gt;0,"残り" &amp; 40-LEN(B41) &amp; "文字",IF(40-LEN(B41)=0,"","文字数がオーバーしています")))</f>
        <v/>
      </c>
      <c r="H41" s="86"/>
      <c r="I41" s="87"/>
      <c r="J41" s="7" t="s">
        <v>123</v>
      </c>
      <c r="K41" s="86"/>
      <c r="L41" s="86"/>
      <c r="M41" s="88"/>
      <c r="N41" s="88"/>
      <c r="O41" s="88"/>
      <c r="P41" s="88"/>
      <c r="Q41" s="88"/>
      <c r="R41" s="88"/>
      <c r="S41" s="69"/>
      <c r="T41" s="88"/>
    </row>
    <row r="42" spans="1:20" s="89" customFormat="1" ht="65.099999999999994" customHeight="1" thickBot="1">
      <c r="A42" s="311"/>
      <c r="B42" s="244"/>
      <c r="C42" s="244"/>
      <c r="D42" s="244"/>
      <c r="E42" s="244"/>
      <c r="F42" s="245"/>
      <c r="G42" s="2" t="str">
        <f>IF(LEN(B42)=0,"",IF(256-LEN(B42)&gt;0,"残り" &amp; 256-LEN(B42) &amp; "文字",IF(256-LEN(B42)=0,"","文字数がオーバーしています")))</f>
        <v/>
      </c>
      <c r="H42" s="86"/>
      <c r="I42" s="87"/>
      <c r="J42" s="7" t="s">
        <v>124</v>
      </c>
      <c r="K42" s="86"/>
      <c r="L42" s="86"/>
      <c r="M42" s="88"/>
      <c r="N42" s="88"/>
      <c r="O42" s="88"/>
      <c r="P42" s="88"/>
      <c r="Q42" s="88"/>
      <c r="R42" s="88"/>
      <c r="S42" s="69"/>
      <c r="T42" s="88"/>
    </row>
    <row r="43" spans="1:20" ht="18" customHeight="1" thickTop="1">
      <c r="A43" s="226">
        <v>3</v>
      </c>
      <c r="B43" s="296" t="s">
        <v>138</v>
      </c>
      <c r="C43" s="297"/>
      <c r="D43" s="297"/>
      <c r="E43" s="297"/>
      <c r="F43" s="298"/>
      <c r="G43" s="90"/>
      <c r="H43" s="69"/>
      <c r="I43" s="48"/>
      <c r="J43" s="7" t="s">
        <v>100</v>
      </c>
      <c r="K43" s="7"/>
      <c r="L43" s="69"/>
      <c r="M43" s="69"/>
      <c r="N43" s="69"/>
      <c r="O43" s="69"/>
      <c r="P43" s="69"/>
      <c r="Q43" s="69"/>
      <c r="R43" s="69"/>
      <c r="S43" s="69"/>
      <c r="T43" s="69" t="s">
        <v>101</v>
      </c>
    </row>
    <row r="44" spans="1:20" s="76" customFormat="1" ht="30" customHeight="1" thickBot="1">
      <c r="A44" s="227"/>
      <c r="B44" s="223" t="s">
        <v>139</v>
      </c>
      <c r="C44" s="224"/>
      <c r="D44" s="228" t="s">
        <v>103</v>
      </c>
      <c r="E44" s="228"/>
      <c r="F44" s="106" t="str">
        <f>IF(COUNT(P48:Q66) &gt; 0,COUNT(P48:P66) &amp; "／" &amp; COUNT(P48:Q66),"")</f>
        <v/>
      </c>
      <c r="G44" s="71"/>
      <c r="H44" s="72"/>
      <c r="I44" s="73"/>
      <c r="J44" s="74" t="s">
        <v>104</v>
      </c>
      <c r="K44" s="72">
        <v>3</v>
      </c>
      <c r="L44" s="72">
        <v>543</v>
      </c>
      <c r="M44" s="75"/>
      <c r="N44" s="75"/>
      <c r="O44" s="75"/>
      <c r="P44" s="75"/>
      <c r="Q44" s="75"/>
      <c r="R44" s="75"/>
      <c r="S44" s="69"/>
      <c r="T44" s="75"/>
    </row>
    <row r="45" spans="1:20">
      <c r="A45" s="299"/>
      <c r="B45" s="300" t="s">
        <v>105</v>
      </c>
      <c r="C45" s="229" t="str">
        <f>IF((MIN(I48:I50)=0),"標準項目の「あり」「なし」を選択してください","")</f>
        <v>標準項目の「あり」「なし」を選択してください</v>
      </c>
      <c r="D45" s="229"/>
      <c r="E45" s="229"/>
      <c r="F45" s="230"/>
      <c r="G45" s="90"/>
      <c r="H45" s="69"/>
      <c r="I45" s="48"/>
      <c r="J45" s="7" t="s">
        <v>106</v>
      </c>
      <c r="K45" s="7">
        <v>1</v>
      </c>
      <c r="L45" s="69">
        <v>16516</v>
      </c>
      <c r="M45" s="69"/>
      <c r="N45" s="69"/>
      <c r="O45" s="69"/>
      <c r="P45" s="69"/>
      <c r="Q45" s="69"/>
      <c r="R45" s="69"/>
      <c r="S45" s="69"/>
      <c r="T45" s="69"/>
    </row>
    <row r="46" spans="1:20" s="84" customFormat="1" ht="37.5" customHeight="1">
      <c r="A46" s="81" t="s">
        <v>107</v>
      </c>
      <c r="B46" s="220" t="s">
        <v>140</v>
      </c>
      <c r="C46" s="221"/>
      <c r="D46" s="222" t="str">
        <f xml:space="preserve"> "評点（" &amp; REPT("○",COUNT(P48:P50)) &amp; REPT("●",COUNT(Q48:Q50)) &amp; "）"</f>
        <v>評点（）</v>
      </c>
      <c r="E46" s="222"/>
      <c r="F46" s="95" t="str">
        <f>IF(COUNT(R48:R50)&gt;0,"・非該当" &amp; COUNT(R48:R50),"")</f>
        <v/>
      </c>
      <c r="G46" s="71"/>
      <c r="H46" s="82"/>
      <c r="I46" s="83" t="str">
        <f>IF(MIN(I48:I50)=0,"",IF(COUNT(P48:Q50)=0,"-",IF(COUNT(P48:Q50)=COUNT(P48:P50),"A",IF(COUNT(P48:P50)=0,"C","B"))))</f>
        <v/>
      </c>
      <c r="J46" s="7" t="s">
        <v>109</v>
      </c>
      <c r="K46" s="83"/>
      <c r="L46" s="82"/>
      <c r="M46" s="82"/>
      <c r="N46" s="82"/>
      <c r="O46" s="82"/>
      <c r="P46" s="82"/>
      <c r="Q46" s="82"/>
      <c r="R46" s="82"/>
      <c r="S46" s="69"/>
      <c r="T46" s="82"/>
    </row>
    <row r="47" spans="1:20">
      <c r="A47" s="299"/>
      <c r="B47" s="301" t="s">
        <v>110</v>
      </c>
      <c r="C47" s="302" t="s">
        <v>111</v>
      </c>
      <c r="D47" s="303"/>
      <c r="E47" s="303"/>
      <c r="F47" s="304"/>
      <c r="G47" s="90"/>
      <c r="H47" s="69"/>
      <c r="I47" s="48"/>
      <c r="J47" s="7" t="s">
        <v>112</v>
      </c>
      <c r="K47" s="7"/>
      <c r="L47" s="69"/>
      <c r="M47" s="69"/>
      <c r="N47" s="69"/>
      <c r="O47" s="69"/>
      <c r="P47" s="69"/>
      <c r="Q47" s="69"/>
      <c r="R47" s="69"/>
      <c r="S47" s="69"/>
      <c r="T47" s="69"/>
    </row>
    <row r="48" spans="1:20" ht="37.5" customHeight="1">
      <c r="A48" s="299"/>
      <c r="B48" s="85"/>
      <c r="C48" s="223" t="s">
        <v>141</v>
      </c>
      <c r="D48" s="224"/>
      <c r="E48" s="225"/>
      <c r="F48" s="305"/>
      <c r="G48" s="71"/>
      <c r="H48" s="69"/>
      <c r="I48" s="48">
        <v>0</v>
      </c>
      <c r="J48" s="7" t="s">
        <v>114</v>
      </c>
      <c r="K48" s="7">
        <v>1</v>
      </c>
      <c r="L48" s="69">
        <v>57000</v>
      </c>
      <c r="M48" s="69"/>
      <c r="N48" s="69"/>
      <c r="O48" s="69"/>
      <c r="P48" s="69" t="str">
        <f>IF(I48=3,1,"")</f>
        <v/>
      </c>
      <c r="Q48" s="69" t="str">
        <f>IF(I48=2,1,"")</f>
        <v/>
      </c>
      <c r="R48" s="69" t="str">
        <f>IF(I48=1,1,"")</f>
        <v/>
      </c>
      <c r="S48" s="69"/>
      <c r="T48" s="69"/>
    </row>
    <row r="49" spans="1:20" ht="37.5" customHeight="1">
      <c r="A49" s="299"/>
      <c r="B49" s="85"/>
      <c r="C49" s="223" t="s">
        <v>142</v>
      </c>
      <c r="D49" s="224"/>
      <c r="E49" s="225"/>
      <c r="F49" s="305"/>
      <c r="G49" s="71"/>
      <c r="H49" s="69"/>
      <c r="I49" s="48">
        <v>0</v>
      </c>
      <c r="J49" s="7" t="s">
        <v>114</v>
      </c>
      <c r="K49" s="7">
        <v>2</v>
      </c>
      <c r="L49" s="69">
        <v>57001</v>
      </c>
      <c r="M49" s="69"/>
      <c r="N49" s="69"/>
      <c r="O49" s="69"/>
      <c r="P49" s="69" t="str">
        <f>IF(I49=3,1,"")</f>
        <v/>
      </c>
      <c r="Q49" s="69" t="str">
        <f>IF(I49=2,1,"")</f>
        <v/>
      </c>
      <c r="R49" s="69" t="str">
        <f>IF(I49=1,1,"")</f>
        <v/>
      </c>
      <c r="S49" s="69"/>
      <c r="T49" s="69"/>
    </row>
    <row r="50" spans="1:20" ht="37.5" customHeight="1" thickBot="1">
      <c r="A50" s="299"/>
      <c r="B50" s="85"/>
      <c r="C50" s="223" t="s">
        <v>143</v>
      </c>
      <c r="D50" s="224"/>
      <c r="E50" s="225"/>
      <c r="F50" s="305"/>
      <c r="G50" s="71"/>
      <c r="H50" s="69"/>
      <c r="I50" s="48">
        <v>0</v>
      </c>
      <c r="J50" s="7" t="s">
        <v>114</v>
      </c>
      <c r="K50" s="7">
        <v>3</v>
      </c>
      <c r="L50" s="69">
        <v>57002</v>
      </c>
      <c r="M50" s="69"/>
      <c r="N50" s="69"/>
      <c r="O50" s="69"/>
      <c r="P50" s="69" t="str">
        <f>IF(I50=3,1,"")</f>
        <v/>
      </c>
      <c r="Q50" s="69" t="str">
        <f>IF(I50=2,1,"")</f>
        <v/>
      </c>
      <c r="R50" s="69" t="str">
        <f>IF(I50=1,1,"")</f>
        <v/>
      </c>
      <c r="S50" s="69"/>
      <c r="T50" s="69"/>
    </row>
    <row r="51" spans="1:20">
      <c r="A51" s="299"/>
      <c r="B51" s="300" t="s">
        <v>131</v>
      </c>
      <c r="C51" s="229" t="str">
        <f>IF((MIN(I54:I56)=0),"標準項目の「あり」「なし」を選択してください","")</f>
        <v>標準項目の「あり」「なし」を選択してください</v>
      </c>
      <c r="D51" s="229"/>
      <c r="E51" s="229"/>
      <c r="F51" s="230"/>
      <c r="G51" s="90"/>
      <c r="H51" s="69"/>
      <c r="I51" s="48"/>
      <c r="J51" s="7" t="s">
        <v>106</v>
      </c>
      <c r="K51" s="7">
        <v>2</v>
      </c>
      <c r="L51" s="69">
        <v>16517</v>
      </c>
      <c r="M51" s="69"/>
      <c r="N51" s="69"/>
      <c r="O51" s="69"/>
      <c r="P51" s="69"/>
      <c r="Q51" s="69"/>
      <c r="R51" s="69"/>
      <c r="S51" s="69"/>
      <c r="T51" s="69"/>
    </row>
    <row r="52" spans="1:20" s="84" customFormat="1" ht="37.5" customHeight="1">
      <c r="A52" s="81" t="s">
        <v>107</v>
      </c>
      <c r="B52" s="220" t="s">
        <v>144</v>
      </c>
      <c r="C52" s="221"/>
      <c r="D52" s="222" t="str">
        <f xml:space="preserve"> "評点（" &amp; REPT("○",COUNT(P54:P56)) &amp; REPT("●",COUNT(Q54:Q56)) &amp; "）"</f>
        <v>評点（）</v>
      </c>
      <c r="E52" s="222"/>
      <c r="F52" s="95" t="str">
        <f>IF(COUNT(R54:R56)&gt;0,"・非該当" &amp; COUNT(R54:R56),"")</f>
        <v/>
      </c>
      <c r="G52" s="71"/>
      <c r="H52" s="82"/>
      <c r="I52" s="83" t="str">
        <f>IF(MIN(I54:I56)=0,"",IF(COUNT(P54:Q56)=0,"-",IF(COUNT(P54:Q56)=COUNT(P54:P56),"A",IF(COUNT(P54:P56)=0,"C","B"))))</f>
        <v/>
      </c>
      <c r="J52" s="7" t="s">
        <v>109</v>
      </c>
      <c r="K52" s="83"/>
      <c r="L52" s="82"/>
      <c r="M52" s="82"/>
      <c r="N52" s="82"/>
      <c r="O52" s="82"/>
      <c r="P52" s="82"/>
      <c r="Q52" s="82"/>
      <c r="R52" s="82"/>
      <c r="S52" s="69"/>
      <c r="T52" s="82"/>
    </row>
    <row r="53" spans="1:20">
      <c r="A53" s="299"/>
      <c r="B53" s="301" t="s">
        <v>110</v>
      </c>
      <c r="C53" s="302" t="s">
        <v>111</v>
      </c>
      <c r="D53" s="303"/>
      <c r="E53" s="303"/>
      <c r="F53" s="304"/>
      <c r="G53" s="90"/>
      <c r="H53" s="69"/>
      <c r="I53" s="48"/>
      <c r="J53" s="7" t="s">
        <v>112</v>
      </c>
      <c r="K53" s="7"/>
      <c r="L53" s="69"/>
      <c r="M53" s="69"/>
      <c r="N53" s="69"/>
      <c r="O53" s="69"/>
      <c r="P53" s="69"/>
      <c r="Q53" s="69"/>
      <c r="R53" s="69"/>
      <c r="S53" s="69"/>
      <c r="T53" s="69"/>
    </row>
    <row r="54" spans="1:20" ht="37.5" customHeight="1">
      <c r="A54" s="299"/>
      <c r="B54" s="85"/>
      <c r="C54" s="223" t="s">
        <v>145</v>
      </c>
      <c r="D54" s="224"/>
      <c r="E54" s="225"/>
      <c r="F54" s="305"/>
      <c r="G54" s="71"/>
      <c r="H54" s="69"/>
      <c r="I54" s="48">
        <v>0</v>
      </c>
      <c r="J54" s="7" t="s">
        <v>114</v>
      </c>
      <c r="K54" s="7">
        <v>1</v>
      </c>
      <c r="L54" s="69">
        <v>57003</v>
      </c>
      <c r="M54" s="69"/>
      <c r="N54" s="69"/>
      <c r="O54" s="69"/>
      <c r="P54" s="69" t="str">
        <f>IF(I54=3,1,"")</f>
        <v/>
      </c>
      <c r="Q54" s="69" t="str">
        <f>IF(I54=2,1,"")</f>
        <v/>
      </c>
      <c r="R54" s="69" t="str">
        <f>IF(I54=1,1,"")</f>
        <v/>
      </c>
      <c r="S54" s="69"/>
      <c r="T54" s="69"/>
    </row>
    <row r="55" spans="1:20" ht="37.5" customHeight="1">
      <c r="A55" s="299"/>
      <c r="B55" s="85"/>
      <c r="C55" s="223" t="s">
        <v>146</v>
      </c>
      <c r="D55" s="224"/>
      <c r="E55" s="225"/>
      <c r="F55" s="305"/>
      <c r="G55" s="71"/>
      <c r="H55" s="69"/>
      <c r="I55" s="48">
        <v>0</v>
      </c>
      <c r="J55" s="7" t="s">
        <v>114</v>
      </c>
      <c r="K55" s="7">
        <v>2</v>
      </c>
      <c r="L55" s="69">
        <v>57004</v>
      </c>
      <c r="M55" s="69"/>
      <c r="N55" s="69"/>
      <c r="O55" s="69"/>
      <c r="P55" s="69" t="str">
        <f>IF(I55=3,1,"")</f>
        <v/>
      </c>
      <c r="Q55" s="69" t="str">
        <f>IF(I55=2,1,"")</f>
        <v/>
      </c>
      <c r="R55" s="69" t="str">
        <f>IF(I55=1,1,"")</f>
        <v/>
      </c>
      <c r="S55" s="69"/>
      <c r="T55" s="69"/>
    </row>
    <row r="56" spans="1:20" ht="37.5" customHeight="1" thickBot="1">
      <c r="A56" s="299"/>
      <c r="B56" s="85"/>
      <c r="C56" s="223" t="s">
        <v>147</v>
      </c>
      <c r="D56" s="224"/>
      <c r="E56" s="225"/>
      <c r="F56" s="305"/>
      <c r="G56" s="71"/>
      <c r="H56" s="69"/>
      <c r="I56" s="48">
        <v>0</v>
      </c>
      <c r="J56" s="7" t="s">
        <v>114</v>
      </c>
      <c r="K56" s="7">
        <v>3</v>
      </c>
      <c r="L56" s="69">
        <v>57005</v>
      </c>
      <c r="M56" s="69"/>
      <c r="N56" s="69"/>
      <c r="O56" s="69"/>
      <c r="P56" s="69" t="str">
        <f>IF(I56=3,1,"")</f>
        <v/>
      </c>
      <c r="Q56" s="69" t="str">
        <f>IF(I56=2,1,"")</f>
        <v/>
      </c>
      <c r="R56" s="69" t="str">
        <f>IF(I56=1,1,"")</f>
        <v/>
      </c>
      <c r="S56" s="69"/>
      <c r="T56" s="69"/>
    </row>
    <row r="57" spans="1:20">
      <c r="A57" s="299"/>
      <c r="B57" s="300" t="s">
        <v>148</v>
      </c>
      <c r="C57" s="229" t="str">
        <f>IF((MIN(I60:I61)=0),"標準項目の「あり」「なし」を選択してください","")</f>
        <v>標準項目の「あり」「なし」を選択してください</v>
      </c>
      <c r="D57" s="229"/>
      <c r="E57" s="229"/>
      <c r="F57" s="230"/>
      <c r="G57" s="90"/>
      <c r="H57" s="69"/>
      <c r="I57" s="48"/>
      <c r="J57" s="7" t="s">
        <v>106</v>
      </c>
      <c r="K57" s="7">
        <v>3</v>
      </c>
      <c r="L57" s="69">
        <v>16518</v>
      </c>
      <c r="M57" s="69"/>
      <c r="N57" s="69"/>
      <c r="O57" s="69"/>
      <c r="P57" s="69"/>
      <c r="Q57" s="69"/>
      <c r="R57" s="69"/>
      <c r="S57" s="69"/>
      <c r="T57" s="69"/>
    </row>
    <row r="58" spans="1:20" s="84" customFormat="1" ht="37.5" customHeight="1">
      <c r="A58" s="81" t="s">
        <v>107</v>
      </c>
      <c r="B58" s="220" t="s">
        <v>149</v>
      </c>
      <c r="C58" s="221"/>
      <c r="D58" s="222" t="str">
        <f xml:space="preserve"> "評点（" &amp; REPT("○",COUNT(P60:P61)) &amp; REPT("●",COUNT(Q60:Q61)) &amp; "）"</f>
        <v>評点（）</v>
      </c>
      <c r="E58" s="222"/>
      <c r="F58" s="95" t="str">
        <f>IF(COUNT(R60:R61)&gt;0,"・非該当" &amp; COUNT(R60:R61),"")</f>
        <v/>
      </c>
      <c r="G58" s="71"/>
      <c r="H58" s="82"/>
      <c r="I58" s="83" t="str">
        <f>IF(MIN(I60:I61)=0,"",IF(COUNT(P60:Q61)=0,"-",IF(COUNT(P60:Q61)=COUNT(P60:P61),"A",IF(COUNT(P60:P61)=0,"C","B"))))</f>
        <v/>
      </c>
      <c r="J58" s="7" t="s">
        <v>109</v>
      </c>
      <c r="K58" s="83"/>
      <c r="L58" s="82"/>
      <c r="M58" s="82"/>
      <c r="N58" s="82"/>
      <c r="O58" s="82"/>
      <c r="P58" s="82"/>
      <c r="Q58" s="82"/>
      <c r="R58" s="82"/>
      <c r="S58" s="69"/>
      <c r="T58" s="82"/>
    </row>
    <row r="59" spans="1:20">
      <c r="A59" s="299"/>
      <c r="B59" s="301" t="s">
        <v>110</v>
      </c>
      <c r="C59" s="302" t="s">
        <v>111</v>
      </c>
      <c r="D59" s="303"/>
      <c r="E59" s="303"/>
      <c r="F59" s="304"/>
      <c r="G59" s="90"/>
      <c r="H59" s="69"/>
      <c r="I59" s="48"/>
      <c r="J59" s="7" t="s">
        <v>112</v>
      </c>
      <c r="K59" s="7"/>
      <c r="L59" s="69"/>
      <c r="M59" s="69"/>
      <c r="N59" s="69"/>
      <c r="O59" s="69"/>
      <c r="P59" s="69"/>
      <c r="Q59" s="69"/>
      <c r="R59" s="69"/>
      <c r="S59" s="69"/>
      <c r="T59" s="69"/>
    </row>
    <row r="60" spans="1:20" ht="37.5" customHeight="1">
      <c r="A60" s="299"/>
      <c r="B60" s="85"/>
      <c r="C60" s="223" t="s">
        <v>150</v>
      </c>
      <c r="D60" s="224"/>
      <c r="E60" s="225"/>
      <c r="F60" s="305"/>
      <c r="G60" s="71"/>
      <c r="H60" s="69"/>
      <c r="I60" s="48">
        <v>0</v>
      </c>
      <c r="J60" s="7" t="s">
        <v>114</v>
      </c>
      <c r="K60" s="7">
        <v>1</v>
      </c>
      <c r="L60" s="69">
        <v>57006</v>
      </c>
      <c r="M60" s="69"/>
      <c r="N60" s="69"/>
      <c r="O60" s="69"/>
      <c r="P60" s="69" t="str">
        <f>IF(I60=3,1,"")</f>
        <v/>
      </c>
      <c r="Q60" s="69" t="str">
        <f>IF(I60=2,1,"")</f>
        <v/>
      </c>
      <c r="R60" s="69" t="str">
        <f>IF(I60=1,1,"")</f>
        <v/>
      </c>
      <c r="S60" s="69"/>
      <c r="T60" s="69"/>
    </row>
    <row r="61" spans="1:20" ht="37.5" customHeight="1" thickBot="1">
      <c r="A61" s="299"/>
      <c r="B61" s="85"/>
      <c r="C61" s="223" t="s">
        <v>151</v>
      </c>
      <c r="D61" s="224"/>
      <c r="E61" s="225"/>
      <c r="F61" s="305"/>
      <c r="G61" s="71"/>
      <c r="H61" s="69"/>
      <c r="I61" s="48">
        <v>0</v>
      </c>
      <c r="J61" s="7" t="s">
        <v>114</v>
      </c>
      <c r="K61" s="7">
        <v>2</v>
      </c>
      <c r="L61" s="69">
        <v>57007</v>
      </c>
      <c r="M61" s="69"/>
      <c r="N61" s="69"/>
      <c r="O61" s="69"/>
      <c r="P61" s="69" t="str">
        <f>IF(I61=3,1,"")</f>
        <v/>
      </c>
      <c r="Q61" s="69" t="str">
        <f>IF(I61=2,1,"")</f>
        <v/>
      </c>
      <c r="R61" s="69" t="str">
        <f>IF(I61=1,1,"")</f>
        <v/>
      </c>
      <c r="S61" s="69"/>
      <c r="T61" s="69"/>
    </row>
    <row r="62" spans="1:20">
      <c r="A62" s="299"/>
      <c r="B62" s="300" t="s">
        <v>152</v>
      </c>
      <c r="C62" s="229" t="str">
        <f>IF((MIN(I65:I66)=0),"標準項目の「あり」「なし」を選択してください","")</f>
        <v>標準項目の「あり」「なし」を選択してください</v>
      </c>
      <c r="D62" s="229"/>
      <c r="E62" s="229"/>
      <c r="F62" s="230"/>
      <c r="G62" s="90"/>
      <c r="H62" s="69"/>
      <c r="I62" s="48"/>
      <c r="J62" s="7" t="s">
        <v>106</v>
      </c>
      <c r="K62" s="7">
        <v>4</v>
      </c>
      <c r="L62" s="69">
        <v>16519</v>
      </c>
      <c r="M62" s="69"/>
      <c r="N62" s="69"/>
      <c r="O62" s="69"/>
      <c r="P62" s="69"/>
      <c r="Q62" s="69"/>
      <c r="R62" s="69"/>
      <c r="S62" s="69"/>
      <c r="T62" s="69"/>
    </row>
    <row r="63" spans="1:20" s="84" customFormat="1" ht="37.5" customHeight="1">
      <c r="A63" s="81" t="s">
        <v>107</v>
      </c>
      <c r="B63" s="220" t="s">
        <v>153</v>
      </c>
      <c r="C63" s="221"/>
      <c r="D63" s="222" t="str">
        <f xml:space="preserve"> "評点（" &amp; REPT("○",COUNT(P65:P66)) &amp; REPT("●",COUNT(Q65:Q66)) &amp; "）"</f>
        <v>評点（）</v>
      </c>
      <c r="E63" s="222"/>
      <c r="F63" s="95" t="str">
        <f>IF(COUNT(R65:R66)&gt;0,"・非該当" &amp; COUNT(R65:R66),"")</f>
        <v/>
      </c>
      <c r="G63" s="71"/>
      <c r="H63" s="82"/>
      <c r="I63" s="83" t="str">
        <f>IF(MIN(I65:I66)=0,"",IF(COUNT(P65:Q66)=0,"-",IF(COUNT(P65:Q66)=COUNT(P65:P66),"A",IF(COUNT(P65:P66)=0,"C","B"))))</f>
        <v/>
      </c>
      <c r="J63" s="7" t="s">
        <v>109</v>
      </c>
      <c r="K63" s="83"/>
      <c r="L63" s="82"/>
      <c r="M63" s="82"/>
      <c r="N63" s="82"/>
      <c r="O63" s="82"/>
      <c r="P63" s="82"/>
      <c r="Q63" s="82"/>
      <c r="R63" s="82"/>
      <c r="S63" s="69"/>
      <c r="T63" s="82"/>
    </row>
    <row r="64" spans="1:20">
      <c r="A64" s="299"/>
      <c r="B64" s="301" t="s">
        <v>110</v>
      </c>
      <c r="C64" s="302" t="s">
        <v>111</v>
      </c>
      <c r="D64" s="303"/>
      <c r="E64" s="303"/>
      <c r="F64" s="304"/>
      <c r="G64" s="90"/>
      <c r="H64" s="69"/>
      <c r="I64" s="48"/>
      <c r="J64" s="7" t="s">
        <v>112</v>
      </c>
      <c r="K64" s="7"/>
      <c r="L64" s="69"/>
      <c r="M64" s="69"/>
      <c r="N64" s="69"/>
      <c r="O64" s="69"/>
      <c r="P64" s="69"/>
      <c r="Q64" s="69"/>
      <c r="R64" s="69"/>
      <c r="S64" s="69"/>
      <c r="T64" s="69"/>
    </row>
    <row r="65" spans="1:20" ht="37.5" customHeight="1">
      <c r="A65" s="299"/>
      <c r="B65" s="85"/>
      <c r="C65" s="223" t="s">
        <v>154</v>
      </c>
      <c r="D65" s="224"/>
      <c r="E65" s="225"/>
      <c r="F65" s="305"/>
      <c r="G65" s="71"/>
      <c r="H65" s="69"/>
      <c r="I65" s="48">
        <v>0</v>
      </c>
      <c r="J65" s="7" t="s">
        <v>114</v>
      </c>
      <c r="K65" s="7">
        <v>1</v>
      </c>
      <c r="L65" s="69">
        <v>57008</v>
      </c>
      <c r="M65" s="69"/>
      <c r="N65" s="69"/>
      <c r="O65" s="69"/>
      <c r="P65" s="69" t="str">
        <f>IF(I65=3,1,"")</f>
        <v/>
      </c>
      <c r="Q65" s="69" t="str">
        <f>IF(I65=2,1,"")</f>
        <v/>
      </c>
      <c r="R65" s="69" t="str">
        <f>IF(I65=1,1,"")</f>
        <v/>
      </c>
      <c r="S65" s="69"/>
      <c r="T65" s="69"/>
    </row>
    <row r="66" spans="1:20" ht="37.5" customHeight="1" thickBot="1">
      <c r="A66" s="299"/>
      <c r="B66" s="85"/>
      <c r="C66" s="223" t="s">
        <v>155</v>
      </c>
      <c r="D66" s="224"/>
      <c r="E66" s="225"/>
      <c r="F66" s="305"/>
      <c r="G66" s="71"/>
      <c r="H66" s="69"/>
      <c r="I66" s="48">
        <v>0</v>
      </c>
      <c r="J66" s="7" t="s">
        <v>114</v>
      </c>
      <c r="K66" s="7">
        <v>2</v>
      </c>
      <c r="L66" s="69">
        <v>57009</v>
      </c>
      <c r="M66" s="69"/>
      <c r="N66" s="69"/>
      <c r="O66" s="69"/>
      <c r="P66" s="69" t="str">
        <f>IF(I66=3,1,"")</f>
        <v/>
      </c>
      <c r="Q66" s="69" t="str">
        <f>IF(I66=2,1,"")</f>
        <v/>
      </c>
      <c r="R66" s="69" t="str">
        <f>IF(I66=1,1,"")</f>
        <v/>
      </c>
      <c r="S66" s="69"/>
      <c r="T66" s="69"/>
    </row>
    <row r="67" spans="1:20" ht="20.25" customHeight="1">
      <c r="A67" s="306"/>
      <c r="B67" s="307" t="s">
        <v>156</v>
      </c>
      <c r="C67" s="308"/>
      <c r="D67" s="231" t="str">
        <f>IF(AND(LEN(SBcase1_3)&lt;&gt;0,COUNT(R48:R66)=10),SBcheckB_3,(IF(LEN(SBcheckA_3)&lt;&gt;0,SBcheckA_3, SBcheckB_3)))</f>
        <v>サブカテゴリー3の講評を入力してください</v>
      </c>
      <c r="E67" s="231"/>
      <c r="F67" s="232"/>
      <c r="G67" s="90"/>
      <c r="H67" s="69"/>
      <c r="I67" s="48"/>
      <c r="J67" s="7" t="s">
        <v>100</v>
      </c>
      <c r="K67" s="7"/>
      <c r="L67" s="69"/>
      <c r="M67" s="69"/>
      <c r="N67" s="69"/>
      <c r="O67" s="69"/>
      <c r="P67" s="69"/>
      <c r="Q67" s="69"/>
      <c r="R67" s="69"/>
      <c r="S67" s="69"/>
      <c r="T67" s="69"/>
    </row>
    <row r="68" spans="1:20" s="89" customFormat="1" ht="21" customHeight="1">
      <c r="A68" s="309"/>
      <c r="B68" s="233"/>
      <c r="C68" s="234"/>
      <c r="D68" s="234"/>
      <c r="E68" s="234"/>
      <c r="F68" s="235"/>
      <c r="G68" s="2" t="str">
        <f>IF(LEN(B68)=0,"",IF(40-LEN(B68)&gt;0,"残り" &amp; 40-LEN(B68) &amp; "文字",IF(40-LEN(B68)=0,"","文字数がオーバーしています")))</f>
        <v/>
      </c>
      <c r="H68" s="86"/>
      <c r="I68" s="87"/>
      <c r="J68" s="7" t="s">
        <v>119</v>
      </c>
      <c r="K68" s="86"/>
      <c r="L68" s="86"/>
      <c r="M68" s="88"/>
      <c r="N68" s="88"/>
      <c r="O68" s="88"/>
      <c r="P68" s="88"/>
      <c r="Q68" s="88"/>
      <c r="R68" s="88"/>
      <c r="S68" s="69"/>
      <c r="T68" s="88"/>
    </row>
    <row r="69" spans="1:20" s="89" customFormat="1" ht="65.099999999999994" customHeight="1">
      <c r="A69" s="310"/>
      <c r="B69" s="236"/>
      <c r="C69" s="237"/>
      <c r="D69" s="237"/>
      <c r="E69" s="237"/>
      <c r="F69" s="238"/>
      <c r="G69" s="2" t="str">
        <f>IF(LEN(B69)=0,"",IF(256-LEN(B69)&gt;0,"残り" &amp; 256-LEN(B69) &amp; "文字",IF(256-LEN(B69)=0,"","文字数がオーバーしています")))</f>
        <v/>
      </c>
      <c r="H69" s="86"/>
      <c r="I69" s="87"/>
      <c r="J69" s="7" t="s">
        <v>120</v>
      </c>
      <c r="K69" s="86"/>
      <c r="L69" s="86"/>
      <c r="M69" s="88"/>
      <c r="N69" s="88"/>
      <c r="O69" s="88"/>
      <c r="P69" s="88"/>
      <c r="Q69" s="88"/>
      <c r="R69" s="88"/>
      <c r="S69" s="69"/>
      <c r="T69" s="88"/>
    </row>
    <row r="70" spans="1:20" s="89" customFormat="1" ht="21" customHeight="1">
      <c r="A70" s="310"/>
      <c r="B70" s="239"/>
      <c r="C70" s="240"/>
      <c r="D70" s="240"/>
      <c r="E70" s="240"/>
      <c r="F70" s="241"/>
      <c r="G70" s="2" t="str">
        <f>IF(LEN(B70)=0,"",IF(40-LEN(B70)&gt;0,"残り" &amp; 40-LEN(B70) &amp; "文字",IF(40-LEN(B70)=0,"","文字数がオーバーしています")))</f>
        <v/>
      </c>
      <c r="H70" s="86"/>
      <c r="I70" s="87"/>
      <c r="J70" s="7" t="s">
        <v>121</v>
      </c>
      <c r="K70" s="86"/>
      <c r="L70" s="86"/>
      <c r="M70" s="88"/>
      <c r="N70" s="88"/>
      <c r="O70" s="88"/>
      <c r="P70" s="88"/>
      <c r="Q70" s="88"/>
      <c r="R70" s="88"/>
      <c r="S70" s="69"/>
      <c r="T70" s="88"/>
    </row>
    <row r="71" spans="1:20" s="89" customFormat="1" ht="65.099999999999994" customHeight="1">
      <c r="A71" s="310"/>
      <c r="B71" s="242"/>
      <c r="C71" s="242"/>
      <c r="D71" s="242"/>
      <c r="E71" s="242"/>
      <c r="F71" s="243"/>
      <c r="G71" s="2" t="str">
        <f>IF(LEN(B71)=0,"",IF(256-LEN(B71)&gt;0,"残り" &amp; 256-LEN(B71) &amp; "文字",IF(256-LEN(B71)=0,"","文字数がオーバーしています")))</f>
        <v/>
      </c>
      <c r="H71" s="86"/>
      <c r="I71" s="87"/>
      <c r="J71" s="7" t="s">
        <v>122</v>
      </c>
      <c r="K71" s="86"/>
      <c r="L71" s="86"/>
      <c r="M71" s="88"/>
      <c r="N71" s="88"/>
      <c r="O71" s="88"/>
      <c r="P71" s="88"/>
      <c r="Q71" s="88"/>
      <c r="R71" s="88"/>
      <c r="S71" s="69"/>
      <c r="T71" s="88"/>
    </row>
    <row r="72" spans="1:20" s="89" customFormat="1" ht="21" customHeight="1">
      <c r="A72" s="310"/>
      <c r="B72" s="239"/>
      <c r="C72" s="240"/>
      <c r="D72" s="240"/>
      <c r="E72" s="240"/>
      <c r="F72" s="241"/>
      <c r="G72" s="2" t="str">
        <f>IF(LEN(B72)=0,"",IF(40-LEN(B72)&gt;0,"残り" &amp; 40-LEN(B72) &amp; "文字",IF(40-LEN(B72)=0,"","文字数がオーバーしています")))</f>
        <v/>
      </c>
      <c r="H72" s="86"/>
      <c r="I72" s="87"/>
      <c r="J72" s="7" t="s">
        <v>123</v>
      </c>
      <c r="K72" s="86"/>
      <c r="L72" s="86"/>
      <c r="M72" s="88"/>
      <c r="N72" s="88"/>
      <c r="O72" s="88"/>
      <c r="P72" s="88"/>
      <c r="Q72" s="88"/>
      <c r="R72" s="88"/>
      <c r="S72" s="69"/>
      <c r="T72" s="88"/>
    </row>
    <row r="73" spans="1:20" s="89" customFormat="1" ht="65.099999999999994" customHeight="1" thickBot="1">
      <c r="A73" s="311"/>
      <c r="B73" s="244"/>
      <c r="C73" s="244"/>
      <c r="D73" s="244"/>
      <c r="E73" s="244"/>
      <c r="F73" s="245"/>
      <c r="G73" s="2" t="str">
        <f>IF(LEN(B73)=0,"",IF(256-LEN(B73)&gt;0,"残り" &amp; 256-LEN(B73) &amp; "文字",IF(256-LEN(B73)=0,"","文字数がオーバーしています")))</f>
        <v/>
      </c>
      <c r="H73" s="86"/>
      <c r="I73" s="87"/>
      <c r="J73" s="7" t="s">
        <v>124</v>
      </c>
      <c r="K73" s="86"/>
      <c r="L73" s="86"/>
      <c r="M73" s="88"/>
      <c r="N73" s="88"/>
      <c r="O73" s="88"/>
      <c r="P73" s="88"/>
      <c r="Q73" s="88"/>
      <c r="R73" s="88"/>
      <c r="S73" s="69"/>
      <c r="T73" s="88"/>
    </row>
    <row r="74" spans="1:20" ht="18" customHeight="1" thickTop="1">
      <c r="A74" s="226">
        <v>5</v>
      </c>
      <c r="B74" s="296" t="s">
        <v>157</v>
      </c>
      <c r="C74" s="297"/>
      <c r="D74" s="297"/>
      <c r="E74" s="297"/>
      <c r="F74" s="298"/>
      <c r="G74" s="90"/>
      <c r="H74" s="69"/>
      <c r="I74" s="48"/>
      <c r="J74" s="7" t="s">
        <v>100</v>
      </c>
      <c r="K74" s="7"/>
      <c r="L74" s="69"/>
      <c r="M74" s="69"/>
      <c r="N74" s="69"/>
      <c r="O74" s="69"/>
      <c r="P74" s="69"/>
      <c r="Q74" s="69"/>
      <c r="R74" s="69"/>
      <c r="S74" s="69"/>
      <c r="T74" s="69" t="s">
        <v>101</v>
      </c>
    </row>
    <row r="75" spans="1:20" s="76" customFormat="1" ht="30" customHeight="1" thickBot="1">
      <c r="A75" s="227"/>
      <c r="B75" s="223" t="s">
        <v>158</v>
      </c>
      <c r="C75" s="224"/>
      <c r="D75" s="228" t="s">
        <v>103</v>
      </c>
      <c r="E75" s="228"/>
      <c r="F75" s="106" t="str">
        <f>IF(COUNT(P79:Q86) &gt; 0,COUNT(P79:P86) &amp; "／" &amp; COUNT(P79:Q86),"")</f>
        <v/>
      </c>
      <c r="G75" s="71"/>
      <c r="H75" s="72"/>
      <c r="I75" s="73"/>
      <c r="J75" s="74" t="s">
        <v>104</v>
      </c>
      <c r="K75" s="72">
        <v>5</v>
      </c>
      <c r="L75" s="72">
        <v>544</v>
      </c>
      <c r="M75" s="75"/>
      <c r="N75" s="75"/>
      <c r="O75" s="75"/>
      <c r="P75" s="75"/>
      <c r="Q75" s="75"/>
      <c r="R75" s="75"/>
      <c r="S75" s="69"/>
      <c r="T75" s="75"/>
    </row>
    <row r="76" spans="1:20">
      <c r="A76" s="299"/>
      <c r="B76" s="300" t="s">
        <v>105</v>
      </c>
      <c r="C76" s="229" t="str">
        <f>IF((MIN(I79:I81)=0),"標準項目の「あり」「なし」を選択してください","")</f>
        <v>標準項目の「あり」「なし」を選択してください</v>
      </c>
      <c r="D76" s="229"/>
      <c r="E76" s="229"/>
      <c r="F76" s="230"/>
      <c r="G76" s="90"/>
      <c r="H76" s="69"/>
      <c r="I76" s="48"/>
      <c r="J76" s="7" t="s">
        <v>106</v>
      </c>
      <c r="K76" s="7">
        <v>1</v>
      </c>
      <c r="L76" s="69">
        <v>16524</v>
      </c>
      <c r="M76" s="69"/>
      <c r="N76" s="69"/>
      <c r="O76" s="69"/>
      <c r="P76" s="69"/>
      <c r="Q76" s="69"/>
      <c r="R76" s="69"/>
      <c r="S76" s="69"/>
      <c r="T76" s="69"/>
    </row>
    <row r="77" spans="1:20" s="84" customFormat="1" ht="37.5" customHeight="1">
      <c r="A77" s="81" t="s">
        <v>107</v>
      </c>
      <c r="B77" s="220" t="s">
        <v>159</v>
      </c>
      <c r="C77" s="221"/>
      <c r="D77" s="222" t="str">
        <f xml:space="preserve"> "評点（" &amp; REPT("○",COUNT(P79:P81)) &amp; REPT("●",COUNT(Q79:Q81)) &amp; "）"</f>
        <v>評点（）</v>
      </c>
      <c r="E77" s="222"/>
      <c r="F77" s="95" t="str">
        <f>IF(COUNT(R79:R81)&gt;0,"・非該当" &amp; COUNT(R79:R81),"")</f>
        <v/>
      </c>
      <c r="G77" s="71"/>
      <c r="H77" s="82"/>
      <c r="I77" s="83" t="str">
        <f>IF(MIN(I79:I81)=0,"",IF(COUNT(P79:Q81)=0,"-",IF(COUNT(P79:Q81)=COUNT(P79:P81),"A",IF(COUNT(P79:P81)=0,"C","B"))))</f>
        <v/>
      </c>
      <c r="J77" s="7" t="s">
        <v>109</v>
      </c>
      <c r="K77" s="83"/>
      <c r="L77" s="82"/>
      <c r="M77" s="82"/>
      <c r="N77" s="82"/>
      <c r="O77" s="82"/>
      <c r="P77" s="82"/>
      <c r="Q77" s="82"/>
      <c r="R77" s="82"/>
      <c r="S77" s="69"/>
      <c r="T77" s="82"/>
    </row>
    <row r="78" spans="1:20">
      <c r="A78" s="299"/>
      <c r="B78" s="301" t="s">
        <v>110</v>
      </c>
      <c r="C78" s="302" t="s">
        <v>111</v>
      </c>
      <c r="D78" s="303"/>
      <c r="E78" s="303"/>
      <c r="F78" s="304"/>
      <c r="G78" s="90"/>
      <c r="H78" s="69"/>
      <c r="I78" s="48"/>
      <c r="J78" s="7" t="s">
        <v>112</v>
      </c>
      <c r="K78" s="7"/>
      <c r="L78" s="69"/>
      <c r="M78" s="69"/>
      <c r="N78" s="69"/>
      <c r="O78" s="69"/>
      <c r="P78" s="69"/>
      <c r="Q78" s="69"/>
      <c r="R78" s="69"/>
      <c r="S78" s="69"/>
      <c r="T78" s="69"/>
    </row>
    <row r="79" spans="1:20" ht="37.5" customHeight="1">
      <c r="A79" s="299"/>
      <c r="B79" s="85"/>
      <c r="C79" s="223" t="s">
        <v>160</v>
      </c>
      <c r="D79" s="224"/>
      <c r="E79" s="225"/>
      <c r="F79" s="305"/>
      <c r="G79" s="71"/>
      <c r="H79" s="69"/>
      <c r="I79" s="48">
        <v>0</v>
      </c>
      <c r="J79" s="7" t="s">
        <v>114</v>
      </c>
      <c r="K79" s="7">
        <v>1</v>
      </c>
      <c r="L79" s="69">
        <v>57027</v>
      </c>
      <c r="M79" s="69"/>
      <c r="N79" s="69"/>
      <c r="O79" s="69"/>
      <c r="P79" s="69" t="str">
        <f>IF(I79=3,1,"")</f>
        <v/>
      </c>
      <c r="Q79" s="69" t="str">
        <f>IF(I79=2,1,"")</f>
        <v/>
      </c>
      <c r="R79" s="69" t="str">
        <f>IF(I79=1,1,"")</f>
        <v/>
      </c>
      <c r="S79" s="69"/>
      <c r="T79" s="69"/>
    </row>
    <row r="80" spans="1:20" ht="37.5" customHeight="1">
      <c r="A80" s="299"/>
      <c r="B80" s="85"/>
      <c r="C80" s="223" t="s">
        <v>161</v>
      </c>
      <c r="D80" s="224"/>
      <c r="E80" s="225"/>
      <c r="F80" s="305"/>
      <c r="G80" s="71"/>
      <c r="H80" s="69"/>
      <c r="I80" s="48">
        <v>0</v>
      </c>
      <c r="J80" s="7" t="s">
        <v>114</v>
      </c>
      <c r="K80" s="7">
        <v>2</v>
      </c>
      <c r="L80" s="69">
        <v>57028</v>
      </c>
      <c r="M80" s="69"/>
      <c r="N80" s="69"/>
      <c r="O80" s="69"/>
      <c r="P80" s="69" t="str">
        <f>IF(I80=3,1,"")</f>
        <v/>
      </c>
      <c r="Q80" s="69" t="str">
        <f>IF(I80=2,1,"")</f>
        <v/>
      </c>
      <c r="R80" s="69" t="str">
        <f>IF(I80=1,1,"")</f>
        <v/>
      </c>
      <c r="S80" s="69"/>
      <c r="T80" s="69"/>
    </row>
    <row r="81" spans="1:20" ht="37.5" customHeight="1" thickBot="1">
      <c r="A81" s="299"/>
      <c r="B81" s="85"/>
      <c r="C81" s="223" t="s">
        <v>162</v>
      </c>
      <c r="D81" s="224"/>
      <c r="E81" s="225"/>
      <c r="F81" s="305"/>
      <c r="G81" s="71"/>
      <c r="H81" s="69"/>
      <c r="I81" s="48">
        <v>0</v>
      </c>
      <c r="J81" s="7" t="s">
        <v>114</v>
      </c>
      <c r="K81" s="7">
        <v>3</v>
      </c>
      <c r="L81" s="69">
        <v>57029</v>
      </c>
      <c r="M81" s="69"/>
      <c r="N81" s="69"/>
      <c r="O81" s="69"/>
      <c r="P81" s="69" t="str">
        <f>IF(I81=3,1,"")</f>
        <v/>
      </c>
      <c r="Q81" s="69" t="str">
        <f>IF(I81=2,1,"")</f>
        <v/>
      </c>
      <c r="R81" s="69" t="str">
        <f>IF(I81=1,1,"")</f>
        <v/>
      </c>
      <c r="S81" s="69"/>
      <c r="T81" s="69"/>
    </row>
    <row r="82" spans="1:20">
      <c r="A82" s="299"/>
      <c r="B82" s="300" t="s">
        <v>131</v>
      </c>
      <c r="C82" s="229" t="str">
        <f>IF((MIN(I85:I86)=0),"標準項目の「あり」「なし」を選択してください","")</f>
        <v>標準項目の「あり」「なし」を選択してください</v>
      </c>
      <c r="D82" s="229"/>
      <c r="E82" s="229"/>
      <c r="F82" s="230"/>
      <c r="G82" s="90"/>
      <c r="H82" s="69"/>
      <c r="I82" s="48"/>
      <c r="J82" s="7" t="s">
        <v>106</v>
      </c>
      <c r="K82" s="7">
        <v>2</v>
      </c>
      <c r="L82" s="69">
        <v>16525</v>
      </c>
      <c r="M82" s="69"/>
      <c r="N82" s="69"/>
      <c r="O82" s="69"/>
      <c r="P82" s="69"/>
      <c r="Q82" s="69"/>
      <c r="R82" s="69"/>
      <c r="S82" s="69"/>
      <c r="T82" s="69"/>
    </row>
    <row r="83" spans="1:20" s="84" customFormat="1" ht="37.5" customHeight="1">
      <c r="A83" s="81" t="s">
        <v>107</v>
      </c>
      <c r="B83" s="220" t="s">
        <v>163</v>
      </c>
      <c r="C83" s="221"/>
      <c r="D83" s="222" t="str">
        <f xml:space="preserve"> "評点（" &amp; REPT("○",COUNT(P85:P86)) &amp; REPT("●",COUNT(Q85:Q86)) &amp; "）"</f>
        <v>評点（）</v>
      </c>
      <c r="E83" s="222"/>
      <c r="F83" s="95" t="str">
        <f>IF(COUNT(R85:R86)&gt;0,"・非該当" &amp; COUNT(R85:R86),"")</f>
        <v/>
      </c>
      <c r="G83" s="71"/>
      <c r="H83" s="82"/>
      <c r="I83" s="83" t="str">
        <f>IF(MIN(I85:I86)=0,"",IF(COUNT(P85:Q86)=0,"-",IF(COUNT(P85:Q86)=COUNT(P85:P86),"A",IF(COUNT(P85:P86)=0,"C","B"))))</f>
        <v/>
      </c>
      <c r="J83" s="7" t="s">
        <v>109</v>
      </c>
      <c r="K83" s="83"/>
      <c r="L83" s="82"/>
      <c r="M83" s="82"/>
      <c r="N83" s="82"/>
      <c r="O83" s="82"/>
      <c r="P83" s="82"/>
      <c r="Q83" s="82"/>
      <c r="R83" s="82"/>
      <c r="S83" s="69"/>
      <c r="T83" s="82"/>
    </row>
    <row r="84" spans="1:20">
      <c r="A84" s="299"/>
      <c r="B84" s="301" t="s">
        <v>110</v>
      </c>
      <c r="C84" s="302" t="s">
        <v>111</v>
      </c>
      <c r="D84" s="303"/>
      <c r="E84" s="303"/>
      <c r="F84" s="304"/>
      <c r="G84" s="90"/>
      <c r="H84" s="69"/>
      <c r="I84" s="48"/>
      <c r="J84" s="7" t="s">
        <v>112</v>
      </c>
      <c r="K84" s="7"/>
      <c r="L84" s="69"/>
      <c r="M84" s="69"/>
      <c r="N84" s="69"/>
      <c r="O84" s="69"/>
      <c r="P84" s="69"/>
      <c r="Q84" s="69"/>
      <c r="R84" s="69"/>
      <c r="S84" s="69"/>
      <c r="T84" s="69"/>
    </row>
    <row r="85" spans="1:20" ht="37.5" customHeight="1">
      <c r="A85" s="299"/>
      <c r="B85" s="85"/>
      <c r="C85" s="223" t="s">
        <v>164</v>
      </c>
      <c r="D85" s="224"/>
      <c r="E85" s="225"/>
      <c r="F85" s="305"/>
      <c r="G85" s="71"/>
      <c r="H85" s="69"/>
      <c r="I85" s="48">
        <v>0</v>
      </c>
      <c r="J85" s="7" t="s">
        <v>114</v>
      </c>
      <c r="K85" s="7">
        <v>1</v>
      </c>
      <c r="L85" s="69">
        <v>57030</v>
      </c>
      <c r="M85" s="69"/>
      <c r="N85" s="69"/>
      <c r="O85" s="69"/>
      <c r="P85" s="69" t="str">
        <f>IF(I85=3,1,"")</f>
        <v/>
      </c>
      <c r="Q85" s="69" t="str">
        <f>IF(I85=2,1,"")</f>
        <v/>
      </c>
      <c r="R85" s="69" t="str">
        <f>IF(I85=1,1,"")</f>
        <v/>
      </c>
      <c r="S85" s="69"/>
      <c r="T85" s="69"/>
    </row>
    <row r="86" spans="1:20" ht="37.5" customHeight="1" thickBot="1">
      <c r="A86" s="299"/>
      <c r="B86" s="85"/>
      <c r="C86" s="223" t="s">
        <v>165</v>
      </c>
      <c r="D86" s="224"/>
      <c r="E86" s="225"/>
      <c r="F86" s="305"/>
      <c r="G86" s="71"/>
      <c r="H86" s="69"/>
      <c r="I86" s="48">
        <v>0</v>
      </c>
      <c r="J86" s="7" t="s">
        <v>114</v>
      </c>
      <c r="K86" s="7">
        <v>2</v>
      </c>
      <c r="L86" s="69">
        <v>57031</v>
      </c>
      <c r="M86" s="69"/>
      <c r="N86" s="69"/>
      <c r="O86" s="69"/>
      <c r="P86" s="69" t="str">
        <f>IF(I86=3,1,"")</f>
        <v/>
      </c>
      <c r="Q86" s="69" t="str">
        <f>IF(I86=2,1,"")</f>
        <v/>
      </c>
      <c r="R86" s="69" t="str">
        <f>IF(I86=1,1,"")</f>
        <v/>
      </c>
      <c r="S86" s="69"/>
      <c r="T86" s="69"/>
    </row>
    <row r="87" spans="1:20" ht="20.25" customHeight="1">
      <c r="A87" s="306"/>
      <c r="B87" s="307" t="s">
        <v>166</v>
      </c>
      <c r="C87" s="308"/>
      <c r="D87" s="231" t="str">
        <f>IF(AND(LEN(SBcase1_5)&lt;&gt;0,COUNT(R79:R86)=5),SBcheckB_5,(IF(LEN(SBcheckA_5)&lt;&gt;0,SBcheckA_5, SBcheckB_5)))</f>
        <v>サブカテゴリー5の講評を入力してください</v>
      </c>
      <c r="E87" s="231"/>
      <c r="F87" s="232"/>
      <c r="G87" s="90"/>
      <c r="H87" s="69"/>
      <c r="I87" s="48"/>
      <c r="J87" s="7" t="s">
        <v>100</v>
      </c>
      <c r="K87" s="7"/>
      <c r="L87" s="69"/>
      <c r="M87" s="69"/>
      <c r="N87" s="69"/>
      <c r="O87" s="69"/>
      <c r="P87" s="69"/>
      <c r="Q87" s="69"/>
      <c r="R87" s="69"/>
      <c r="S87" s="69"/>
      <c r="T87" s="69"/>
    </row>
    <row r="88" spans="1:20" s="89" customFormat="1" ht="21" customHeight="1">
      <c r="A88" s="309"/>
      <c r="B88" s="233"/>
      <c r="C88" s="234"/>
      <c r="D88" s="234"/>
      <c r="E88" s="234"/>
      <c r="F88" s="235"/>
      <c r="G88" s="2" t="str">
        <f>IF(LEN(B88)=0,"",IF(40-LEN(B88)&gt;0,"残り" &amp; 40-LEN(B88) &amp; "文字",IF(40-LEN(B88)=0,"","文字数がオーバーしています")))</f>
        <v/>
      </c>
      <c r="H88" s="86"/>
      <c r="I88" s="87"/>
      <c r="J88" s="7" t="s">
        <v>119</v>
      </c>
      <c r="K88" s="86"/>
      <c r="L88" s="86"/>
      <c r="M88" s="88"/>
      <c r="N88" s="88"/>
      <c r="O88" s="88"/>
      <c r="P88" s="88"/>
      <c r="Q88" s="88"/>
      <c r="R88" s="88"/>
      <c r="S88" s="69"/>
      <c r="T88" s="88"/>
    </row>
    <row r="89" spans="1:20" s="89" customFormat="1" ht="65.099999999999994" customHeight="1">
      <c r="A89" s="310"/>
      <c r="B89" s="236"/>
      <c r="C89" s="237"/>
      <c r="D89" s="237"/>
      <c r="E89" s="237"/>
      <c r="F89" s="238"/>
      <c r="G89" s="2" t="str">
        <f>IF(LEN(B89)=0,"",IF(256-LEN(B89)&gt;0,"残り" &amp; 256-LEN(B89) &amp; "文字",IF(256-LEN(B89)=0,"","文字数がオーバーしています")))</f>
        <v/>
      </c>
      <c r="H89" s="86"/>
      <c r="I89" s="87"/>
      <c r="J89" s="7" t="s">
        <v>120</v>
      </c>
      <c r="K89" s="86"/>
      <c r="L89" s="86"/>
      <c r="M89" s="88"/>
      <c r="N89" s="88"/>
      <c r="O89" s="88"/>
      <c r="P89" s="88"/>
      <c r="Q89" s="88"/>
      <c r="R89" s="88"/>
      <c r="S89" s="69"/>
      <c r="T89" s="88"/>
    </row>
    <row r="90" spans="1:20" s="89" customFormat="1" ht="21" customHeight="1">
      <c r="A90" s="310"/>
      <c r="B90" s="239"/>
      <c r="C90" s="240"/>
      <c r="D90" s="240"/>
      <c r="E90" s="240"/>
      <c r="F90" s="241"/>
      <c r="G90" s="2" t="str">
        <f>IF(LEN(B90)=0,"",IF(40-LEN(B90)&gt;0,"残り" &amp; 40-LEN(B90) &amp; "文字",IF(40-LEN(B90)=0,"","文字数がオーバーしています")))</f>
        <v/>
      </c>
      <c r="H90" s="86"/>
      <c r="I90" s="87"/>
      <c r="J90" s="7" t="s">
        <v>121</v>
      </c>
      <c r="K90" s="86"/>
      <c r="L90" s="86"/>
      <c r="M90" s="88"/>
      <c r="N90" s="88"/>
      <c r="O90" s="88"/>
      <c r="P90" s="88"/>
      <c r="Q90" s="88"/>
      <c r="R90" s="88"/>
      <c r="S90" s="69"/>
      <c r="T90" s="88"/>
    </row>
    <row r="91" spans="1:20" s="89" customFormat="1" ht="65.099999999999994" customHeight="1">
      <c r="A91" s="310"/>
      <c r="B91" s="242"/>
      <c r="C91" s="242"/>
      <c r="D91" s="242"/>
      <c r="E91" s="242"/>
      <c r="F91" s="243"/>
      <c r="G91" s="2" t="str">
        <f>IF(LEN(B91)=0,"",IF(256-LEN(B91)&gt;0,"残り" &amp; 256-LEN(B91) &amp; "文字",IF(256-LEN(B91)=0,"","文字数がオーバーしています")))</f>
        <v/>
      </c>
      <c r="H91" s="86"/>
      <c r="I91" s="87"/>
      <c r="J91" s="7" t="s">
        <v>122</v>
      </c>
      <c r="K91" s="86"/>
      <c r="L91" s="86"/>
      <c r="M91" s="88"/>
      <c r="N91" s="88"/>
      <c r="O91" s="88"/>
      <c r="P91" s="88"/>
      <c r="Q91" s="88"/>
      <c r="R91" s="88"/>
      <c r="S91" s="69"/>
      <c r="T91" s="88"/>
    </row>
    <row r="92" spans="1:20" s="89" customFormat="1" ht="21" customHeight="1">
      <c r="A92" s="310"/>
      <c r="B92" s="239"/>
      <c r="C92" s="240"/>
      <c r="D92" s="240"/>
      <c r="E92" s="240"/>
      <c r="F92" s="241"/>
      <c r="G92" s="2" t="str">
        <f>IF(LEN(B92)=0,"",IF(40-LEN(B92)&gt;0,"残り" &amp; 40-LEN(B92) &amp; "文字",IF(40-LEN(B92)=0,"","文字数がオーバーしています")))</f>
        <v/>
      </c>
      <c r="H92" s="86"/>
      <c r="I92" s="87"/>
      <c r="J92" s="7" t="s">
        <v>123</v>
      </c>
      <c r="K92" s="86"/>
      <c r="L92" s="86"/>
      <c r="M92" s="88"/>
      <c r="N92" s="88"/>
      <c r="O92" s="88"/>
      <c r="P92" s="88"/>
      <c r="Q92" s="88"/>
      <c r="R92" s="88"/>
      <c r="S92" s="69"/>
      <c r="T92" s="88"/>
    </row>
    <row r="93" spans="1:20" s="89" customFormat="1" ht="65.099999999999994" customHeight="1" thickBot="1">
      <c r="A93" s="311"/>
      <c r="B93" s="244"/>
      <c r="C93" s="244"/>
      <c r="D93" s="244"/>
      <c r="E93" s="244"/>
      <c r="F93" s="245"/>
      <c r="G93" s="2" t="str">
        <f>IF(LEN(B93)=0,"",IF(256-LEN(B93)&gt;0,"残り" &amp; 256-LEN(B93) &amp; "文字",IF(256-LEN(B93)=0,"","文字数がオーバーしています")))</f>
        <v/>
      </c>
      <c r="H93" s="86"/>
      <c r="I93" s="87"/>
      <c r="J93" s="7" t="s">
        <v>124</v>
      </c>
      <c r="K93" s="86"/>
      <c r="L93" s="86"/>
      <c r="M93" s="88"/>
      <c r="N93" s="88"/>
      <c r="O93" s="88"/>
      <c r="P93" s="88"/>
      <c r="Q93" s="88"/>
      <c r="R93" s="88"/>
      <c r="S93" s="69"/>
      <c r="T93" s="88"/>
    </row>
    <row r="94" spans="1:20" ht="18" customHeight="1" thickTop="1">
      <c r="A94" s="226">
        <v>6</v>
      </c>
      <c r="B94" s="296" t="s">
        <v>167</v>
      </c>
      <c r="C94" s="297"/>
      <c r="D94" s="297"/>
      <c r="E94" s="297"/>
      <c r="F94" s="298"/>
      <c r="G94" s="90"/>
      <c r="H94" s="69"/>
      <c r="I94" s="48"/>
      <c r="J94" s="7" t="s">
        <v>100</v>
      </c>
      <c r="K94" s="7"/>
      <c r="L94" s="69"/>
      <c r="M94" s="69"/>
      <c r="N94" s="69"/>
      <c r="O94" s="69"/>
      <c r="P94" s="69"/>
      <c r="Q94" s="69"/>
      <c r="R94" s="69"/>
      <c r="S94" s="69"/>
      <c r="T94" s="69" t="s">
        <v>101</v>
      </c>
    </row>
    <row r="95" spans="1:20" s="76" customFormat="1" ht="30" customHeight="1" thickBot="1">
      <c r="A95" s="227"/>
      <c r="B95" s="223" t="s">
        <v>168</v>
      </c>
      <c r="C95" s="224"/>
      <c r="D95" s="228" t="s">
        <v>103</v>
      </c>
      <c r="E95" s="228"/>
      <c r="F95" s="106" t="str">
        <f>IF(COUNT(P99:Q106) &gt; 0,COUNT(P99:P106) &amp; "／" &amp; COUNT(P99:Q106),"")</f>
        <v/>
      </c>
      <c r="G95" s="71"/>
      <c r="H95" s="72"/>
      <c r="I95" s="73"/>
      <c r="J95" s="74" t="s">
        <v>104</v>
      </c>
      <c r="K95" s="72">
        <v>6</v>
      </c>
      <c r="L95" s="72">
        <v>545</v>
      </c>
      <c r="M95" s="75"/>
      <c r="N95" s="75"/>
      <c r="O95" s="75"/>
      <c r="P95" s="75"/>
      <c r="Q95" s="75"/>
      <c r="R95" s="75"/>
      <c r="S95" s="69"/>
      <c r="T95" s="75"/>
    </row>
    <row r="96" spans="1:20">
      <c r="A96" s="299"/>
      <c r="B96" s="300" t="s">
        <v>105</v>
      </c>
      <c r="C96" s="229" t="str">
        <f>IF((MIN(I99:I101)=0),"標準項目の「あり」「なし」を選択してください","")</f>
        <v>標準項目の「あり」「なし」を選択してください</v>
      </c>
      <c r="D96" s="229"/>
      <c r="E96" s="229"/>
      <c r="F96" s="230"/>
      <c r="G96" s="90"/>
      <c r="H96" s="69"/>
      <c r="I96" s="48"/>
      <c r="J96" s="7" t="s">
        <v>106</v>
      </c>
      <c r="K96" s="7">
        <v>1</v>
      </c>
      <c r="L96" s="69">
        <v>16526</v>
      </c>
      <c r="M96" s="69"/>
      <c r="N96" s="69"/>
      <c r="O96" s="69"/>
      <c r="P96" s="69"/>
      <c r="Q96" s="69"/>
      <c r="R96" s="69"/>
      <c r="S96" s="69"/>
      <c r="T96" s="69"/>
    </row>
    <row r="97" spans="1:20" s="84" customFormat="1" ht="37.5" customHeight="1">
      <c r="A97" s="81" t="s">
        <v>107</v>
      </c>
      <c r="B97" s="220" t="s">
        <v>169</v>
      </c>
      <c r="C97" s="221"/>
      <c r="D97" s="222" t="str">
        <f xml:space="preserve"> "評点（" &amp; REPT("○",COUNT(P99:P101)) &amp; REPT("●",COUNT(Q99:Q101)) &amp; "）"</f>
        <v>評点（）</v>
      </c>
      <c r="E97" s="222"/>
      <c r="F97" s="95" t="str">
        <f>IF(COUNT(R99:R101)&gt;0,"・非該当" &amp; COUNT(R99:R101),"")</f>
        <v/>
      </c>
      <c r="G97" s="71"/>
      <c r="H97" s="82"/>
      <c r="I97" s="83" t="str">
        <f>IF(MIN(I99:I101)=0,"",IF(COUNT(P99:Q101)=0,"-",IF(COUNT(P99:Q101)=COUNT(P99:P101),"A",IF(COUNT(P99:P101)=0,"C","B"))))</f>
        <v/>
      </c>
      <c r="J97" s="7" t="s">
        <v>109</v>
      </c>
      <c r="K97" s="83"/>
      <c r="L97" s="82"/>
      <c r="M97" s="82"/>
      <c r="N97" s="82"/>
      <c r="O97" s="82"/>
      <c r="P97" s="82"/>
      <c r="Q97" s="82"/>
      <c r="R97" s="82"/>
      <c r="S97" s="69"/>
      <c r="T97" s="82"/>
    </row>
    <row r="98" spans="1:20">
      <c r="A98" s="299"/>
      <c r="B98" s="301" t="s">
        <v>110</v>
      </c>
      <c r="C98" s="302" t="s">
        <v>111</v>
      </c>
      <c r="D98" s="303"/>
      <c r="E98" s="303"/>
      <c r="F98" s="304"/>
      <c r="G98" s="90"/>
      <c r="H98" s="69"/>
      <c r="I98" s="48"/>
      <c r="J98" s="7" t="s">
        <v>112</v>
      </c>
      <c r="K98" s="7"/>
      <c r="L98" s="69"/>
      <c r="M98" s="69"/>
      <c r="N98" s="69"/>
      <c r="O98" s="69"/>
      <c r="P98" s="69"/>
      <c r="Q98" s="69"/>
      <c r="R98" s="69"/>
      <c r="S98" s="69"/>
      <c r="T98" s="69"/>
    </row>
    <row r="99" spans="1:20" ht="37.5" customHeight="1">
      <c r="A99" s="299"/>
      <c r="B99" s="85"/>
      <c r="C99" s="223" t="s">
        <v>170</v>
      </c>
      <c r="D99" s="224"/>
      <c r="E99" s="225"/>
      <c r="F99" s="305"/>
      <c r="G99" s="71"/>
      <c r="H99" s="69"/>
      <c r="I99" s="48">
        <v>0</v>
      </c>
      <c r="J99" s="7" t="s">
        <v>114</v>
      </c>
      <c r="K99" s="7">
        <v>1</v>
      </c>
      <c r="L99" s="69">
        <v>57032</v>
      </c>
      <c r="M99" s="69"/>
      <c r="N99" s="69"/>
      <c r="O99" s="69"/>
      <c r="P99" s="69" t="str">
        <f>IF(I99=3,1,"")</f>
        <v/>
      </c>
      <c r="Q99" s="69" t="str">
        <f>IF(I99=2,1,"")</f>
        <v/>
      </c>
      <c r="R99" s="69" t="str">
        <f>IF(I99=1,1,"")</f>
        <v/>
      </c>
      <c r="S99" s="69"/>
      <c r="T99" s="69"/>
    </row>
    <row r="100" spans="1:20" ht="37.5" customHeight="1">
      <c r="A100" s="299"/>
      <c r="B100" s="85"/>
      <c r="C100" s="223" t="s">
        <v>171</v>
      </c>
      <c r="D100" s="224"/>
      <c r="E100" s="225"/>
      <c r="F100" s="305"/>
      <c r="G100" s="71"/>
      <c r="H100" s="69"/>
      <c r="I100" s="48">
        <v>0</v>
      </c>
      <c r="J100" s="7" t="s">
        <v>114</v>
      </c>
      <c r="K100" s="7">
        <v>2</v>
      </c>
      <c r="L100" s="69">
        <v>57033</v>
      </c>
      <c r="M100" s="69"/>
      <c r="N100" s="69"/>
      <c r="O100" s="69"/>
      <c r="P100" s="69" t="str">
        <f>IF(I100=3,1,"")</f>
        <v/>
      </c>
      <c r="Q100" s="69" t="str">
        <f>IF(I100=2,1,"")</f>
        <v/>
      </c>
      <c r="R100" s="69" t="str">
        <f>IF(I100=1,1,"")</f>
        <v/>
      </c>
      <c r="S100" s="69"/>
      <c r="T100" s="69"/>
    </row>
    <row r="101" spans="1:20" ht="37.5" customHeight="1" thickBot="1">
      <c r="A101" s="299"/>
      <c r="B101" s="85"/>
      <c r="C101" s="223" t="s">
        <v>172</v>
      </c>
      <c r="D101" s="224"/>
      <c r="E101" s="225"/>
      <c r="F101" s="305"/>
      <c r="G101" s="71"/>
      <c r="H101" s="69"/>
      <c r="I101" s="48">
        <v>0</v>
      </c>
      <c r="J101" s="7" t="s">
        <v>114</v>
      </c>
      <c r="K101" s="7">
        <v>3</v>
      </c>
      <c r="L101" s="69">
        <v>57034</v>
      </c>
      <c r="M101" s="69"/>
      <c r="N101" s="69"/>
      <c r="O101" s="69"/>
      <c r="P101" s="69" t="str">
        <f>IF(I101=3,1,"")</f>
        <v/>
      </c>
      <c r="Q101" s="69" t="str">
        <f>IF(I101=2,1,"")</f>
        <v/>
      </c>
      <c r="R101" s="69" t="str">
        <f>IF(I101=1,1,"")</f>
        <v/>
      </c>
      <c r="S101" s="69"/>
      <c r="T101" s="69"/>
    </row>
    <row r="102" spans="1:20">
      <c r="A102" s="299"/>
      <c r="B102" s="300" t="s">
        <v>131</v>
      </c>
      <c r="C102" s="229" t="str">
        <f>IF((MIN(I105:I106)=0),"標準項目の「あり」「なし」を選択してください","")</f>
        <v>標準項目の「あり」「なし」を選択してください</v>
      </c>
      <c r="D102" s="229"/>
      <c r="E102" s="229"/>
      <c r="F102" s="230"/>
      <c r="G102" s="90"/>
      <c r="H102" s="69"/>
      <c r="I102" s="48"/>
      <c r="J102" s="7" t="s">
        <v>106</v>
      </c>
      <c r="K102" s="7">
        <v>2</v>
      </c>
      <c r="L102" s="69">
        <v>16527</v>
      </c>
      <c r="M102" s="69"/>
      <c r="N102" s="69"/>
      <c r="O102" s="69"/>
      <c r="P102" s="69"/>
      <c r="Q102" s="69"/>
      <c r="R102" s="69"/>
      <c r="S102" s="69"/>
      <c r="T102" s="69"/>
    </row>
    <row r="103" spans="1:20" s="84" customFormat="1" ht="37.5" customHeight="1">
      <c r="A103" s="81" t="s">
        <v>107</v>
      </c>
      <c r="B103" s="220" t="s">
        <v>173</v>
      </c>
      <c r="C103" s="221"/>
      <c r="D103" s="222" t="str">
        <f xml:space="preserve"> "評点（" &amp; REPT("○",COUNT(P105:P106)) &amp; REPT("●",COUNT(Q105:Q106)) &amp; "）"</f>
        <v>評点（）</v>
      </c>
      <c r="E103" s="222"/>
      <c r="F103" s="95" t="str">
        <f>IF(COUNT(R105:R106)&gt;0,"・非該当" &amp; COUNT(R105:R106),"")</f>
        <v/>
      </c>
      <c r="G103" s="71"/>
      <c r="H103" s="82"/>
      <c r="I103" s="83" t="str">
        <f>IF(MIN(I105:I106)=0,"",IF(COUNT(P105:Q106)=0,"-",IF(COUNT(P105:Q106)=COUNT(P105:P106),"A",IF(COUNT(P105:P106)=0,"C","B"))))</f>
        <v/>
      </c>
      <c r="J103" s="7" t="s">
        <v>109</v>
      </c>
      <c r="K103" s="83"/>
      <c r="L103" s="82"/>
      <c r="M103" s="82"/>
      <c r="N103" s="82"/>
      <c r="O103" s="82"/>
      <c r="P103" s="82"/>
      <c r="Q103" s="82"/>
      <c r="R103" s="82"/>
      <c r="S103" s="69"/>
      <c r="T103" s="82"/>
    </row>
    <row r="104" spans="1:20">
      <c r="A104" s="299"/>
      <c r="B104" s="301" t="s">
        <v>110</v>
      </c>
      <c r="C104" s="302" t="s">
        <v>111</v>
      </c>
      <c r="D104" s="303"/>
      <c r="E104" s="303"/>
      <c r="F104" s="304"/>
      <c r="G104" s="90"/>
      <c r="H104" s="69"/>
      <c r="I104" s="48"/>
      <c r="J104" s="7" t="s">
        <v>112</v>
      </c>
      <c r="K104" s="7"/>
      <c r="L104" s="69"/>
      <c r="M104" s="69"/>
      <c r="N104" s="69"/>
      <c r="O104" s="69"/>
      <c r="P104" s="69"/>
      <c r="Q104" s="69"/>
      <c r="R104" s="69"/>
      <c r="S104" s="69"/>
      <c r="T104" s="69"/>
    </row>
    <row r="105" spans="1:20" ht="37.5" customHeight="1">
      <c r="A105" s="299"/>
      <c r="B105" s="85"/>
      <c r="C105" s="223" t="s">
        <v>174</v>
      </c>
      <c r="D105" s="224"/>
      <c r="E105" s="225"/>
      <c r="F105" s="305"/>
      <c r="G105" s="71"/>
      <c r="H105" s="69"/>
      <c r="I105" s="48">
        <v>0</v>
      </c>
      <c r="J105" s="7" t="s">
        <v>114</v>
      </c>
      <c r="K105" s="7">
        <v>1</v>
      </c>
      <c r="L105" s="69">
        <v>57035</v>
      </c>
      <c r="M105" s="69"/>
      <c r="N105" s="69"/>
      <c r="O105" s="69"/>
      <c r="P105" s="69" t="str">
        <f>IF(I105=3,1,"")</f>
        <v/>
      </c>
      <c r="Q105" s="69" t="str">
        <f>IF(I105=2,1,"")</f>
        <v/>
      </c>
      <c r="R105" s="69" t="str">
        <f>IF(I105=1,1,"")</f>
        <v/>
      </c>
      <c r="S105" s="69"/>
      <c r="T105" s="69"/>
    </row>
    <row r="106" spans="1:20" ht="37.5" customHeight="1" thickBot="1">
      <c r="A106" s="299"/>
      <c r="B106" s="85"/>
      <c r="C106" s="223" t="s">
        <v>175</v>
      </c>
      <c r="D106" s="224"/>
      <c r="E106" s="225"/>
      <c r="F106" s="305"/>
      <c r="G106" s="71"/>
      <c r="H106" s="69"/>
      <c r="I106" s="48">
        <v>0</v>
      </c>
      <c r="J106" s="7" t="s">
        <v>114</v>
      </c>
      <c r="K106" s="7">
        <v>2</v>
      </c>
      <c r="L106" s="69">
        <v>57036</v>
      </c>
      <c r="M106" s="69"/>
      <c r="N106" s="69"/>
      <c r="O106" s="69"/>
      <c r="P106" s="69" t="str">
        <f>IF(I106=3,1,"")</f>
        <v/>
      </c>
      <c r="Q106" s="69" t="str">
        <f>IF(I106=2,1,"")</f>
        <v/>
      </c>
      <c r="R106" s="69" t="str">
        <f>IF(I106=1,1,"")</f>
        <v/>
      </c>
      <c r="S106" s="69"/>
      <c r="T106" s="69"/>
    </row>
    <row r="107" spans="1:20" ht="20.25" customHeight="1">
      <c r="A107" s="306"/>
      <c r="B107" s="307" t="s">
        <v>176</v>
      </c>
      <c r="C107" s="308"/>
      <c r="D107" s="231" t="str">
        <f>IF(AND(LEN(SBcase1_6)&lt;&gt;0,COUNT(R99:R106)=5),SBcheckB_6,(IF(LEN(SBcheckA_6)&lt;&gt;0,SBcheckA_6, SBcheckB_6)))</f>
        <v>サブカテゴリー6の講評を入力してください</v>
      </c>
      <c r="E107" s="231"/>
      <c r="F107" s="232"/>
      <c r="G107" s="90"/>
      <c r="H107" s="69"/>
      <c r="I107" s="48"/>
      <c r="J107" s="7" t="s">
        <v>100</v>
      </c>
      <c r="K107" s="7"/>
      <c r="L107" s="69"/>
      <c r="M107" s="69"/>
      <c r="N107" s="69"/>
      <c r="O107" s="69"/>
      <c r="P107" s="69"/>
      <c r="Q107" s="69"/>
      <c r="R107" s="69"/>
      <c r="S107" s="69"/>
      <c r="T107" s="69"/>
    </row>
    <row r="108" spans="1:20" s="89" customFormat="1" ht="21" customHeight="1">
      <c r="A108" s="309"/>
      <c r="B108" s="233"/>
      <c r="C108" s="234"/>
      <c r="D108" s="234"/>
      <c r="E108" s="234"/>
      <c r="F108" s="235"/>
      <c r="G108" s="2" t="str">
        <f>IF(LEN(B108)=0,"",IF(40-LEN(B108)&gt;0,"残り" &amp; 40-LEN(B108) &amp; "文字",IF(40-LEN(B108)=0,"","文字数がオーバーしています")))</f>
        <v/>
      </c>
      <c r="H108" s="86"/>
      <c r="I108" s="87"/>
      <c r="J108" s="7" t="s">
        <v>119</v>
      </c>
      <c r="K108" s="86"/>
      <c r="L108" s="86"/>
      <c r="M108" s="88"/>
      <c r="N108" s="88"/>
      <c r="O108" s="88"/>
      <c r="P108" s="88"/>
      <c r="Q108" s="88"/>
      <c r="R108" s="88"/>
      <c r="S108" s="69"/>
      <c r="T108" s="88"/>
    </row>
    <row r="109" spans="1:20" s="89" customFormat="1" ht="65.099999999999994" customHeight="1">
      <c r="A109" s="310"/>
      <c r="B109" s="236"/>
      <c r="C109" s="237"/>
      <c r="D109" s="237"/>
      <c r="E109" s="237"/>
      <c r="F109" s="238"/>
      <c r="G109" s="2" t="str">
        <f>IF(LEN(B109)=0,"",IF(256-LEN(B109)&gt;0,"残り" &amp; 256-LEN(B109) &amp; "文字",IF(256-LEN(B109)=0,"","文字数がオーバーしています")))</f>
        <v/>
      </c>
      <c r="H109" s="86"/>
      <c r="I109" s="87"/>
      <c r="J109" s="7" t="s">
        <v>120</v>
      </c>
      <c r="K109" s="86"/>
      <c r="L109" s="86"/>
      <c r="M109" s="88"/>
      <c r="N109" s="88"/>
      <c r="O109" s="88"/>
      <c r="P109" s="88"/>
      <c r="Q109" s="88"/>
      <c r="R109" s="88"/>
      <c r="S109" s="69"/>
      <c r="T109" s="88"/>
    </row>
    <row r="110" spans="1:20" s="89" customFormat="1" ht="21" customHeight="1">
      <c r="A110" s="310"/>
      <c r="B110" s="239"/>
      <c r="C110" s="240"/>
      <c r="D110" s="240"/>
      <c r="E110" s="240"/>
      <c r="F110" s="241"/>
      <c r="G110" s="2" t="str">
        <f>IF(LEN(B110)=0,"",IF(40-LEN(B110)&gt;0,"残り" &amp; 40-LEN(B110) &amp; "文字",IF(40-LEN(B110)=0,"","文字数がオーバーしています")))</f>
        <v/>
      </c>
      <c r="H110" s="86"/>
      <c r="I110" s="87"/>
      <c r="J110" s="7" t="s">
        <v>121</v>
      </c>
      <c r="K110" s="86"/>
      <c r="L110" s="86"/>
      <c r="M110" s="88"/>
      <c r="N110" s="88"/>
      <c r="O110" s="88"/>
      <c r="P110" s="88"/>
      <c r="Q110" s="88"/>
      <c r="R110" s="88"/>
      <c r="S110" s="69"/>
      <c r="T110" s="88"/>
    </row>
    <row r="111" spans="1:20" s="89" customFormat="1" ht="65.099999999999994" customHeight="1">
      <c r="A111" s="310"/>
      <c r="B111" s="242"/>
      <c r="C111" s="242"/>
      <c r="D111" s="242"/>
      <c r="E111" s="242"/>
      <c r="F111" s="243"/>
      <c r="G111" s="2" t="str">
        <f>IF(LEN(B111)=0,"",IF(256-LEN(B111)&gt;0,"残り" &amp; 256-LEN(B111) &amp; "文字",IF(256-LEN(B111)=0,"","文字数がオーバーしています")))</f>
        <v/>
      </c>
      <c r="H111" s="86"/>
      <c r="I111" s="87"/>
      <c r="J111" s="7" t="s">
        <v>122</v>
      </c>
      <c r="K111" s="86"/>
      <c r="L111" s="86"/>
      <c r="M111" s="88"/>
      <c r="N111" s="88"/>
      <c r="O111" s="88"/>
      <c r="P111" s="88"/>
      <c r="Q111" s="88"/>
      <c r="R111" s="88"/>
      <c r="S111" s="69"/>
      <c r="T111" s="88"/>
    </row>
    <row r="112" spans="1:20" s="89" customFormat="1" ht="21" customHeight="1">
      <c r="A112" s="310"/>
      <c r="B112" s="239"/>
      <c r="C112" s="240"/>
      <c r="D112" s="240"/>
      <c r="E112" s="240"/>
      <c r="F112" s="241"/>
      <c r="G112" s="2" t="str">
        <f>IF(LEN(B112)=0,"",IF(40-LEN(B112)&gt;0,"残り" &amp; 40-LEN(B112) &amp; "文字",IF(40-LEN(B112)=0,"","文字数がオーバーしています")))</f>
        <v/>
      </c>
      <c r="H112" s="86"/>
      <c r="I112" s="87"/>
      <c r="J112" s="7" t="s">
        <v>123</v>
      </c>
      <c r="K112" s="86"/>
      <c r="L112" s="86"/>
      <c r="M112" s="88"/>
      <c r="N112" s="88"/>
      <c r="O112" s="88"/>
      <c r="P112" s="88"/>
      <c r="Q112" s="88"/>
      <c r="R112" s="88"/>
      <c r="S112" s="69"/>
      <c r="T112" s="88"/>
    </row>
    <row r="113" spans="1:20" s="89" customFormat="1" ht="65.099999999999994" customHeight="1" thickBot="1">
      <c r="A113" s="311"/>
      <c r="B113" s="244"/>
      <c r="C113" s="244"/>
      <c r="D113" s="244"/>
      <c r="E113" s="244"/>
      <c r="F113" s="245"/>
      <c r="G113" s="2" t="str">
        <f>IF(LEN(B113)=0,"",IF(256-LEN(B113)&gt;0,"残り" &amp; 256-LEN(B113) &amp; "文字",IF(256-LEN(B113)=0,"","文字数がオーバーしています")))</f>
        <v/>
      </c>
      <c r="H113" s="86"/>
      <c r="I113" s="87"/>
      <c r="J113" s="7" t="s">
        <v>124</v>
      </c>
      <c r="K113" s="86"/>
      <c r="L113" s="86"/>
      <c r="M113" s="88"/>
      <c r="N113" s="88"/>
      <c r="O113" s="88"/>
      <c r="P113" s="88"/>
      <c r="Q113" s="88"/>
      <c r="R113" s="88"/>
      <c r="S113" s="69"/>
      <c r="T113" s="88"/>
    </row>
    <row r="114" spans="1:20" ht="14.25" thickTop="1">
      <c r="A114" s="90"/>
      <c r="B114" s="92"/>
      <c r="C114" s="92"/>
      <c r="D114" s="92"/>
      <c r="E114" s="92"/>
      <c r="F114" s="93"/>
      <c r="G114" s="93"/>
      <c r="H114" s="7"/>
      <c r="I114" s="48"/>
      <c r="J114" s="7"/>
      <c r="K114" s="7"/>
      <c r="L114" s="7"/>
      <c r="M114" s="69"/>
      <c r="N114" s="69"/>
      <c r="O114" s="69"/>
      <c r="P114" s="69"/>
      <c r="Q114" s="69"/>
      <c r="R114" s="69"/>
      <c r="S114" s="69"/>
      <c r="T114" s="69"/>
    </row>
    <row r="115" spans="1:20">
      <c r="A115" s="90"/>
      <c r="B115" s="92"/>
      <c r="C115" s="92"/>
      <c r="D115" s="92"/>
      <c r="E115" s="92"/>
      <c r="F115" s="93"/>
      <c r="G115" s="93"/>
      <c r="H115" s="7"/>
      <c r="I115" s="48"/>
      <c r="J115" s="7"/>
      <c r="K115" s="7"/>
      <c r="L115" s="7"/>
      <c r="M115" s="69"/>
      <c r="N115" s="69"/>
      <c r="O115" s="69"/>
      <c r="P115" s="69"/>
      <c r="Q115" s="69"/>
      <c r="R115" s="69"/>
      <c r="S115" s="69"/>
      <c r="T115" s="69"/>
    </row>
    <row r="116" spans="1:20" ht="15" customHeight="1" thickBot="1">
      <c r="A116" s="96" t="s">
        <v>177</v>
      </c>
      <c r="B116" s="68" t="s">
        <v>178</v>
      </c>
      <c r="C116" s="70"/>
      <c r="D116" s="70"/>
      <c r="E116" s="312"/>
      <c r="F116" s="90"/>
      <c r="G116" s="90"/>
      <c r="H116" s="69"/>
      <c r="I116" s="48"/>
      <c r="J116" s="7"/>
      <c r="K116" s="7"/>
      <c r="L116" s="69"/>
      <c r="M116" s="69"/>
      <c r="N116" s="69"/>
      <c r="O116" s="69"/>
      <c r="P116" s="69"/>
      <c r="Q116" s="69"/>
      <c r="R116" s="69"/>
      <c r="S116" s="69"/>
      <c r="T116" s="69" t="s">
        <v>179</v>
      </c>
    </row>
    <row r="117" spans="1:20" s="11" customFormat="1" ht="17.25" customHeight="1">
      <c r="A117" s="313"/>
      <c r="B117" s="314" t="s">
        <v>180</v>
      </c>
      <c r="C117" s="315"/>
      <c r="D117" s="315"/>
      <c r="E117" s="315"/>
      <c r="F117" s="316"/>
      <c r="G117" s="77"/>
      <c r="H117" s="78"/>
      <c r="I117" s="79"/>
      <c r="J117" s="7" t="s">
        <v>181</v>
      </c>
      <c r="K117" s="78"/>
      <c r="L117" s="78"/>
      <c r="M117" s="80"/>
      <c r="N117" s="80"/>
      <c r="O117" s="80"/>
      <c r="P117" s="80"/>
      <c r="Q117" s="80"/>
      <c r="R117" s="80"/>
      <c r="S117" s="69"/>
      <c r="T117" s="80"/>
    </row>
    <row r="118" spans="1:20" s="76" customFormat="1" ht="30" customHeight="1" thickBot="1">
      <c r="A118" s="126"/>
      <c r="B118" s="246" t="s">
        <v>182</v>
      </c>
      <c r="C118" s="247"/>
      <c r="D118" s="248" t="s">
        <v>103</v>
      </c>
      <c r="E118" s="248"/>
      <c r="F118" s="127" t="str">
        <f>IF(COUNT(P122:Q168) &gt; 0,COUNT(P122:P168) &amp; "／" &amp; COUNT(P122:Q168),"")</f>
        <v/>
      </c>
      <c r="G118" s="71"/>
      <c r="H118" s="72"/>
      <c r="I118" s="73"/>
      <c r="J118" s="74" t="s">
        <v>183</v>
      </c>
      <c r="K118" s="72"/>
      <c r="L118" s="72"/>
      <c r="M118" s="75"/>
      <c r="N118" s="75"/>
      <c r="O118" s="75"/>
      <c r="P118" s="75"/>
      <c r="Q118" s="75"/>
      <c r="R118" s="75"/>
      <c r="S118" s="69"/>
      <c r="T118" s="75"/>
    </row>
    <row r="119" spans="1:20" ht="14.25" thickTop="1">
      <c r="A119" s="299">
        <v>1</v>
      </c>
      <c r="B119" s="300" t="s">
        <v>105</v>
      </c>
      <c r="C119" s="229" t="str">
        <f>IF((MIN(I122:I125)=0),"標準項目の「あり」「なし」を選択してください","")</f>
        <v>標準項目の「あり」「なし」を選択してください</v>
      </c>
      <c r="D119" s="229"/>
      <c r="E119" s="229"/>
      <c r="F119" s="230"/>
      <c r="G119" s="90"/>
      <c r="H119" s="69"/>
      <c r="I119" s="48"/>
      <c r="J119" s="7" t="s">
        <v>106</v>
      </c>
      <c r="K119" s="7"/>
      <c r="L119" s="69"/>
      <c r="M119" s="69"/>
      <c r="N119" s="69"/>
      <c r="O119" s="69"/>
      <c r="P119" s="69"/>
      <c r="Q119" s="69"/>
      <c r="R119" s="69"/>
      <c r="S119" s="69"/>
      <c r="T119" s="69"/>
    </row>
    <row r="120" spans="1:20" s="84" customFormat="1" ht="37.5" customHeight="1">
      <c r="A120" s="81" t="s">
        <v>107</v>
      </c>
      <c r="B120" s="220" t="s">
        <v>184</v>
      </c>
      <c r="C120" s="221"/>
      <c r="D120" s="222" t="str">
        <f xml:space="preserve"> "評点（" &amp; REPT("○",COUNT(P122:P125)) &amp; REPT("●",COUNT(Q122:Q125)) &amp; "）"</f>
        <v>評点（）</v>
      </c>
      <c r="E120" s="222"/>
      <c r="F120" s="95" t="str">
        <f>IF(COUNT(R122:R125)&gt;0,"・非該当" &amp; COUNT(R122:R125),"")</f>
        <v/>
      </c>
      <c r="G120" s="71"/>
      <c r="H120" s="82"/>
      <c r="I120" s="83" t="str">
        <f>IF(MIN(I122:I125)=0,"",IF(COUNT(P122:Q125)=0,"-",IF(COUNT(P122:Q125)=COUNT(P122:P125),"A",IF(COUNT(P122:P125)=0,"C","B"))))</f>
        <v/>
      </c>
      <c r="J120" s="7" t="s">
        <v>109</v>
      </c>
      <c r="K120" s="83">
        <v>1</v>
      </c>
      <c r="L120" s="82">
        <v>16520</v>
      </c>
      <c r="M120" s="82"/>
      <c r="N120" s="82"/>
      <c r="O120" s="82"/>
      <c r="P120" s="82"/>
      <c r="Q120" s="82"/>
      <c r="R120" s="82"/>
      <c r="S120" s="69"/>
      <c r="T120" s="82"/>
    </row>
    <row r="121" spans="1:20">
      <c r="A121" s="299"/>
      <c r="B121" s="301" t="s">
        <v>110</v>
      </c>
      <c r="C121" s="302" t="s">
        <v>111</v>
      </c>
      <c r="D121" s="303"/>
      <c r="E121" s="303"/>
      <c r="F121" s="304"/>
      <c r="G121" s="90"/>
      <c r="H121" s="69"/>
      <c r="I121" s="48"/>
      <c r="J121" s="7" t="s">
        <v>112</v>
      </c>
      <c r="K121" s="7"/>
      <c r="L121" s="69"/>
      <c r="M121" s="69"/>
      <c r="N121" s="69"/>
      <c r="O121" s="69"/>
      <c r="P121" s="69"/>
      <c r="Q121" s="69"/>
      <c r="R121" s="69"/>
      <c r="S121" s="69"/>
      <c r="T121" s="69"/>
    </row>
    <row r="122" spans="1:20" ht="37.5" customHeight="1">
      <c r="A122" s="299"/>
      <c r="B122" s="85"/>
      <c r="C122" s="223" t="s">
        <v>185</v>
      </c>
      <c r="D122" s="224"/>
      <c r="E122" s="225"/>
      <c r="F122" s="305"/>
      <c r="G122" s="71"/>
      <c r="H122" s="69"/>
      <c r="I122" s="48">
        <v>0</v>
      </c>
      <c r="J122" s="7" t="s">
        <v>114</v>
      </c>
      <c r="K122" s="7">
        <v>1</v>
      </c>
      <c r="L122" s="69">
        <v>57010</v>
      </c>
      <c r="M122" s="69"/>
      <c r="N122" s="69"/>
      <c r="O122" s="69"/>
      <c r="P122" s="69" t="str">
        <f>IF(I122=3,1,"")</f>
        <v/>
      </c>
      <c r="Q122" s="69" t="str">
        <f>IF(I122=2,1,"")</f>
        <v/>
      </c>
      <c r="R122" s="69" t="str">
        <f>IF(I122=1,1,"")</f>
        <v/>
      </c>
      <c r="S122" s="69"/>
      <c r="T122" s="69"/>
    </row>
    <row r="123" spans="1:20" ht="37.5" customHeight="1">
      <c r="A123" s="299"/>
      <c r="B123" s="85"/>
      <c r="C123" s="223" t="s">
        <v>186</v>
      </c>
      <c r="D123" s="224"/>
      <c r="E123" s="225"/>
      <c r="F123" s="305"/>
      <c r="G123" s="71"/>
      <c r="H123" s="69"/>
      <c r="I123" s="48">
        <v>0</v>
      </c>
      <c r="J123" s="7" t="s">
        <v>114</v>
      </c>
      <c r="K123" s="7">
        <v>2</v>
      </c>
      <c r="L123" s="69">
        <v>57011</v>
      </c>
      <c r="M123" s="69"/>
      <c r="N123" s="69"/>
      <c r="O123" s="69"/>
      <c r="P123" s="69" t="str">
        <f>IF(I123=3,1,"")</f>
        <v/>
      </c>
      <c r="Q123" s="69" t="str">
        <f>IF(I123=2,1,"")</f>
        <v/>
      </c>
      <c r="R123" s="69" t="str">
        <f>IF(I123=1,1,"")</f>
        <v/>
      </c>
      <c r="S123" s="69"/>
      <c r="T123" s="69"/>
    </row>
    <row r="124" spans="1:20" ht="37.5" customHeight="1">
      <c r="A124" s="299"/>
      <c r="B124" s="85"/>
      <c r="C124" s="223" t="s">
        <v>187</v>
      </c>
      <c r="D124" s="224"/>
      <c r="E124" s="225"/>
      <c r="F124" s="305"/>
      <c r="G124" s="71"/>
      <c r="H124" s="69"/>
      <c r="I124" s="48">
        <v>0</v>
      </c>
      <c r="J124" s="7" t="s">
        <v>114</v>
      </c>
      <c r="K124" s="7">
        <v>3</v>
      </c>
      <c r="L124" s="69">
        <v>57012</v>
      </c>
      <c r="M124" s="69"/>
      <c r="N124" s="69"/>
      <c r="O124" s="69"/>
      <c r="P124" s="69" t="str">
        <f>IF(I124=3,1,"")</f>
        <v/>
      </c>
      <c r="Q124" s="69" t="str">
        <f>IF(I124=2,1,"")</f>
        <v/>
      </c>
      <c r="R124" s="69" t="str">
        <f>IF(I124=1,1,"")</f>
        <v/>
      </c>
      <c r="S124" s="69"/>
      <c r="T124" s="69"/>
    </row>
    <row r="125" spans="1:20" ht="37.5" customHeight="1" thickBot="1">
      <c r="A125" s="299"/>
      <c r="B125" s="85"/>
      <c r="C125" s="223" t="s">
        <v>188</v>
      </c>
      <c r="D125" s="224"/>
      <c r="E125" s="225"/>
      <c r="F125" s="305"/>
      <c r="G125" s="71"/>
      <c r="H125" s="69"/>
      <c r="I125" s="48">
        <v>0</v>
      </c>
      <c r="J125" s="7" t="s">
        <v>114</v>
      </c>
      <c r="K125" s="7">
        <v>4</v>
      </c>
      <c r="L125" s="69">
        <v>57013</v>
      </c>
      <c r="M125" s="69"/>
      <c r="N125" s="69"/>
      <c r="O125" s="69"/>
      <c r="P125" s="69" t="str">
        <f>IF(I125=3,1,"")</f>
        <v/>
      </c>
      <c r="Q125" s="69" t="str">
        <f>IF(I125=2,1,"")</f>
        <v/>
      </c>
      <c r="R125" s="69" t="str">
        <f>IF(I125=1,1,"")</f>
        <v/>
      </c>
      <c r="S125" s="69"/>
      <c r="T125" s="69"/>
    </row>
    <row r="126" spans="1:20" ht="20.25" customHeight="1">
      <c r="A126" s="306"/>
      <c r="B126" s="307" t="s">
        <v>189</v>
      </c>
      <c r="C126" s="308"/>
      <c r="D126" s="231" t="str">
        <f>IF(AND(LEN(SBcaseB1_1)&lt;&gt;0,COUNT(R121:R125)=4),SBcheckBB_1,(IF(LEN(SBcheckBA_1)&lt;&gt;0,SBcheckBA_1, SBcheckBB_1)))</f>
        <v>評価項目1の講評を入力してください</v>
      </c>
      <c r="E126" s="231"/>
      <c r="F126" s="232"/>
      <c r="G126" s="90"/>
      <c r="H126" s="69"/>
      <c r="I126" s="48"/>
      <c r="J126" s="7" t="s">
        <v>100</v>
      </c>
      <c r="K126" s="7"/>
      <c r="L126" s="69"/>
      <c r="M126" s="69"/>
      <c r="N126" s="69"/>
      <c r="O126" s="69"/>
      <c r="P126" s="69"/>
      <c r="Q126" s="69"/>
      <c r="R126" s="69"/>
      <c r="S126" s="69"/>
      <c r="T126" s="69"/>
    </row>
    <row r="127" spans="1:20" s="89" customFormat="1" ht="21" customHeight="1">
      <c r="A127" s="309"/>
      <c r="B127" s="233"/>
      <c r="C127" s="234"/>
      <c r="D127" s="234"/>
      <c r="E127" s="234"/>
      <c r="F127" s="235"/>
      <c r="G127" s="2" t="str">
        <f>IF(LEN(B127)=0,"",IF(40-LEN(B127)&gt;0,"残り" &amp; 40-LEN(B127) &amp; "文字",IF(40-LEN(B127)=0,"","文字数がオーバーしています")))</f>
        <v/>
      </c>
      <c r="H127" s="86"/>
      <c r="I127" s="87"/>
      <c r="J127" s="7" t="s">
        <v>119</v>
      </c>
      <c r="K127" s="86"/>
      <c r="L127" s="86"/>
      <c r="M127" s="88"/>
      <c r="N127" s="88"/>
      <c r="O127" s="88"/>
      <c r="P127" s="88"/>
      <c r="Q127" s="88"/>
      <c r="R127" s="88"/>
      <c r="S127" s="69"/>
      <c r="T127" s="88"/>
    </row>
    <row r="128" spans="1:20" s="89" customFormat="1" ht="65.099999999999994" customHeight="1">
      <c r="A128" s="310"/>
      <c r="B128" s="236"/>
      <c r="C128" s="237"/>
      <c r="D128" s="237"/>
      <c r="E128" s="237"/>
      <c r="F128" s="238"/>
      <c r="G128" s="2" t="str">
        <f>IF(LEN(B128)=0,"",IF(256-LEN(B128)&gt;0,"残り" &amp; 256-LEN(B128) &amp; "文字",IF(256-LEN(B128)=0,"","文字数がオーバーしています")))</f>
        <v/>
      </c>
      <c r="H128" s="86"/>
      <c r="I128" s="87"/>
      <c r="J128" s="7" t="s">
        <v>120</v>
      </c>
      <c r="K128" s="86"/>
      <c r="L128" s="86"/>
      <c r="M128" s="88"/>
      <c r="N128" s="88"/>
      <c r="O128" s="88"/>
      <c r="P128" s="88"/>
      <c r="Q128" s="88"/>
      <c r="R128" s="88"/>
      <c r="S128" s="69"/>
      <c r="T128" s="88"/>
    </row>
    <row r="129" spans="1:20" s="89" customFormat="1" ht="21" customHeight="1">
      <c r="A129" s="310"/>
      <c r="B129" s="239"/>
      <c r="C129" s="240"/>
      <c r="D129" s="240"/>
      <c r="E129" s="240"/>
      <c r="F129" s="241"/>
      <c r="G129" s="2" t="str">
        <f>IF(LEN(B129)=0,"",IF(40-LEN(B129)&gt;0,"残り" &amp; 40-LEN(B129) &amp; "文字",IF(40-LEN(B129)=0,"","文字数がオーバーしています")))</f>
        <v/>
      </c>
      <c r="H129" s="86"/>
      <c r="I129" s="87"/>
      <c r="J129" s="7" t="s">
        <v>121</v>
      </c>
      <c r="K129" s="86"/>
      <c r="L129" s="86"/>
      <c r="M129" s="88"/>
      <c r="N129" s="88"/>
      <c r="O129" s="88"/>
      <c r="P129" s="88"/>
      <c r="Q129" s="88"/>
      <c r="R129" s="88"/>
      <c r="S129" s="69"/>
      <c r="T129" s="88"/>
    </row>
    <row r="130" spans="1:20" s="89" customFormat="1" ht="65.099999999999994" customHeight="1">
      <c r="A130" s="310"/>
      <c r="B130" s="242"/>
      <c r="C130" s="242"/>
      <c r="D130" s="242"/>
      <c r="E130" s="242"/>
      <c r="F130" s="243"/>
      <c r="G130" s="2" t="str">
        <f>IF(LEN(B130)=0,"",IF(256-LEN(B130)&gt;0,"残り" &amp; 256-LEN(B130) &amp; "文字",IF(256-LEN(B130)=0,"","文字数がオーバーしています")))</f>
        <v/>
      </c>
      <c r="H130" s="86"/>
      <c r="I130" s="87"/>
      <c r="J130" s="7" t="s">
        <v>122</v>
      </c>
      <c r="K130" s="86"/>
      <c r="L130" s="86"/>
      <c r="M130" s="88"/>
      <c r="N130" s="88"/>
      <c r="O130" s="88"/>
      <c r="P130" s="88"/>
      <c r="Q130" s="88"/>
      <c r="R130" s="88"/>
      <c r="S130" s="69"/>
      <c r="T130" s="88"/>
    </row>
    <row r="131" spans="1:20" s="89" customFormat="1" ht="21" customHeight="1">
      <c r="A131" s="310"/>
      <c r="B131" s="239"/>
      <c r="C131" s="240"/>
      <c r="D131" s="240"/>
      <c r="E131" s="240"/>
      <c r="F131" s="241"/>
      <c r="G131" s="2" t="str">
        <f>IF(LEN(B131)=0,"",IF(40-LEN(B131)&gt;0,"残り" &amp; 40-LEN(B131) &amp; "文字",IF(40-LEN(B131)=0,"","文字数がオーバーしています")))</f>
        <v/>
      </c>
      <c r="H131" s="86"/>
      <c r="I131" s="87"/>
      <c r="J131" s="7" t="s">
        <v>123</v>
      </c>
      <c r="K131" s="86"/>
      <c r="L131" s="86"/>
      <c r="M131" s="88"/>
      <c r="N131" s="88"/>
      <c r="O131" s="88"/>
      <c r="P131" s="88"/>
      <c r="Q131" s="88"/>
      <c r="R131" s="88"/>
      <c r="S131" s="69"/>
      <c r="T131" s="88"/>
    </row>
    <row r="132" spans="1:20" s="89" customFormat="1" ht="65.099999999999994" customHeight="1" thickBot="1">
      <c r="A132" s="311"/>
      <c r="B132" s="244"/>
      <c r="C132" s="244"/>
      <c r="D132" s="244"/>
      <c r="E132" s="244"/>
      <c r="F132" s="245"/>
      <c r="G132" s="2" t="str">
        <f>IF(LEN(B132)=0,"",IF(256-LEN(B132)&gt;0,"残り" &amp; 256-LEN(B132) &amp; "文字",IF(256-LEN(B132)=0,"","文字数がオーバーしています")))</f>
        <v/>
      </c>
      <c r="H132" s="86"/>
      <c r="I132" s="87"/>
      <c r="J132" s="7" t="s">
        <v>124</v>
      </c>
      <c r="K132" s="86"/>
      <c r="L132" s="86"/>
      <c r="M132" s="88"/>
      <c r="N132" s="88"/>
      <c r="O132" s="88"/>
      <c r="P132" s="88"/>
      <c r="Q132" s="88"/>
      <c r="R132" s="88"/>
      <c r="S132" s="69"/>
      <c r="T132" s="88"/>
    </row>
    <row r="133" spans="1:20" ht="14.25" thickTop="1">
      <c r="A133" s="299">
        <v>2</v>
      </c>
      <c r="B133" s="300" t="s">
        <v>131</v>
      </c>
      <c r="C133" s="229" t="str">
        <f>IF((MIN(I136:I141)=0),"標準項目の「あり」「なし」を選択してください","")</f>
        <v>標準項目の「あり」「なし」を選択してください</v>
      </c>
      <c r="D133" s="229"/>
      <c r="E133" s="229"/>
      <c r="F133" s="230"/>
      <c r="G133" s="90"/>
      <c r="H133" s="69"/>
      <c r="I133" s="48"/>
      <c r="J133" s="7" t="s">
        <v>106</v>
      </c>
      <c r="K133" s="7"/>
      <c r="L133" s="69"/>
      <c r="M133" s="69"/>
      <c r="N133" s="69"/>
      <c r="O133" s="69"/>
      <c r="P133" s="69"/>
      <c r="Q133" s="69"/>
      <c r="R133" s="69"/>
      <c r="S133" s="69"/>
      <c r="T133" s="69"/>
    </row>
    <row r="134" spans="1:20" s="84" customFormat="1" ht="37.5" customHeight="1">
      <c r="A134" s="81" t="s">
        <v>107</v>
      </c>
      <c r="B134" s="220" t="s">
        <v>190</v>
      </c>
      <c r="C134" s="221"/>
      <c r="D134" s="222" t="str">
        <f xml:space="preserve"> "評点（" &amp; REPT("○",COUNT(P136:P141)) &amp; REPT("●",COUNT(Q136:Q141)) &amp; "）"</f>
        <v>評点（）</v>
      </c>
      <c r="E134" s="222"/>
      <c r="F134" s="95" t="str">
        <f>IF(COUNT(R136:R141)&gt;0,"・非該当" &amp; COUNT(R136:R141),"")</f>
        <v/>
      </c>
      <c r="G134" s="71"/>
      <c r="H134" s="82"/>
      <c r="I134" s="83" t="str">
        <f>IF(MIN(I136:I141)=0,"",IF(COUNT(P136:Q141)=0,"-",IF(COUNT(P136:Q141)=COUNT(P136:P141),"A",IF(COUNT(P136:P141)=0,"C","B"))))</f>
        <v/>
      </c>
      <c r="J134" s="7" t="s">
        <v>109</v>
      </c>
      <c r="K134" s="83">
        <v>2</v>
      </c>
      <c r="L134" s="82">
        <v>16521</v>
      </c>
      <c r="M134" s="82"/>
      <c r="N134" s="82"/>
      <c r="O134" s="82"/>
      <c r="P134" s="82"/>
      <c r="Q134" s="82"/>
      <c r="R134" s="82"/>
      <c r="S134" s="69"/>
      <c r="T134" s="82"/>
    </row>
    <row r="135" spans="1:20">
      <c r="A135" s="299"/>
      <c r="B135" s="301" t="s">
        <v>110</v>
      </c>
      <c r="C135" s="302" t="s">
        <v>111</v>
      </c>
      <c r="D135" s="303"/>
      <c r="E135" s="303"/>
      <c r="F135" s="304"/>
      <c r="G135" s="90"/>
      <c r="H135" s="69"/>
      <c r="I135" s="48"/>
      <c r="J135" s="7" t="s">
        <v>112</v>
      </c>
      <c r="K135" s="7"/>
      <c r="L135" s="69"/>
      <c r="M135" s="69"/>
      <c r="N135" s="69"/>
      <c r="O135" s="69"/>
      <c r="P135" s="69"/>
      <c r="Q135" s="69"/>
      <c r="R135" s="69"/>
      <c r="S135" s="69"/>
      <c r="T135" s="69"/>
    </row>
    <row r="136" spans="1:20" ht="37.5" customHeight="1">
      <c r="A136" s="299"/>
      <c r="B136" s="85"/>
      <c r="C136" s="223" t="s">
        <v>191</v>
      </c>
      <c r="D136" s="224"/>
      <c r="E136" s="225"/>
      <c r="F136" s="305"/>
      <c r="G136" s="71"/>
      <c r="H136" s="69"/>
      <c r="I136" s="48">
        <v>0</v>
      </c>
      <c r="J136" s="7" t="s">
        <v>114</v>
      </c>
      <c r="K136" s="7">
        <v>1</v>
      </c>
      <c r="L136" s="69">
        <v>57014</v>
      </c>
      <c r="M136" s="69"/>
      <c r="N136" s="69"/>
      <c r="O136" s="69"/>
      <c r="P136" s="69" t="str">
        <f t="shared" ref="P136:P141" si="0">IF(I136=3,1,"")</f>
        <v/>
      </c>
      <c r="Q136" s="69" t="str">
        <f t="shared" ref="Q136:Q141" si="1">IF(I136=2,1,"")</f>
        <v/>
      </c>
      <c r="R136" s="69" t="str">
        <f t="shared" ref="R136:R141" si="2">IF(I136=1,1,"")</f>
        <v/>
      </c>
      <c r="S136" s="69"/>
      <c r="T136" s="69"/>
    </row>
    <row r="137" spans="1:20" ht="37.5" customHeight="1">
      <c r="A137" s="299"/>
      <c r="B137" s="85"/>
      <c r="C137" s="223" t="s">
        <v>192</v>
      </c>
      <c r="D137" s="224"/>
      <c r="E137" s="225"/>
      <c r="F137" s="305"/>
      <c r="G137" s="71"/>
      <c r="H137" s="69"/>
      <c r="I137" s="48">
        <v>0</v>
      </c>
      <c r="J137" s="7" t="s">
        <v>114</v>
      </c>
      <c r="K137" s="7">
        <v>2</v>
      </c>
      <c r="L137" s="69">
        <v>57015</v>
      </c>
      <c r="M137" s="69"/>
      <c r="N137" s="69"/>
      <c r="O137" s="69"/>
      <c r="P137" s="69" t="str">
        <f t="shared" si="0"/>
        <v/>
      </c>
      <c r="Q137" s="69" t="str">
        <f t="shared" si="1"/>
        <v/>
      </c>
      <c r="R137" s="69" t="str">
        <f t="shared" si="2"/>
        <v/>
      </c>
      <c r="S137" s="69"/>
      <c r="T137" s="69"/>
    </row>
    <row r="138" spans="1:20" ht="37.5" customHeight="1">
      <c r="A138" s="299"/>
      <c r="B138" s="85"/>
      <c r="C138" s="223" t="s">
        <v>193</v>
      </c>
      <c r="D138" s="224"/>
      <c r="E138" s="225"/>
      <c r="F138" s="305"/>
      <c r="G138" s="71"/>
      <c r="H138" s="69"/>
      <c r="I138" s="48">
        <v>0</v>
      </c>
      <c r="J138" s="7" t="s">
        <v>114</v>
      </c>
      <c r="K138" s="7">
        <v>3</v>
      </c>
      <c r="L138" s="69">
        <v>57016</v>
      </c>
      <c r="M138" s="69"/>
      <c r="N138" s="69"/>
      <c r="O138" s="69"/>
      <c r="P138" s="69" t="str">
        <f t="shared" si="0"/>
        <v/>
      </c>
      <c r="Q138" s="69" t="str">
        <f t="shared" si="1"/>
        <v/>
      </c>
      <c r="R138" s="69" t="str">
        <f t="shared" si="2"/>
        <v/>
      </c>
      <c r="S138" s="69"/>
      <c r="T138" s="69"/>
    </row>
    <row r="139" spans="1:20" ht="37.5" customHeight="1">
      <c r="A139" s="299"/>
      <c r="B139" s="85"/>
      <c r="C139" s="223" t="s">
        <v>194</v>
      </c>
      <c r="D139" s="224"/>
      <c r="E139" s="225"/>
      <c r="F139" s="305"/>
      <c r="G139" s="71"/>
      <c r="H139" s="69"/>
      <c r="I139" s="48">
        <v>0</v>
      </c>
      <c r="J139" s="7" t="s">
        <v>114</v>
      </c>
      <c r="K139" s="7">
        <v>4</v>
      </c>
      <c r="L139" s="69">
        <v>57017</v>
      </c>
      <c r="M139" s="69"/>
      <c r="N139" s="69"/>
      <c r="O139" s="69"/>
      <c r="P139" s="69" t="str">
        <f t="shared" si="0"/>
        <v/>
      </c>
      <c r="Q139" s="69" t="str">
        <f t="shared" si="1"/>
        <v/>
      </c>
      <c r="R139" s="69" t="str">
        <f t="shared" si="2"/>
        <v/>
      </c>
      <c r="S139" s="69"/>
      <c r="T139" s="69"/>
    </row>
    <row r="140" spans="1:20" ht="37.5" customHeight="1">
      <c r="A140" s="299"/>
      <c r="B140" s="85"/>
      <c r="C140" s="223" t="s">
        <v>195</v>
      </c>
      <c r="D140" s="224"/>
      <c r="E140" s="225"/>
      <c r="F140" s="305"/>
      <c r="G140" s="71"/>
      <c r="H140" s="69"/>
      <c r="I140" s="48">
        <v>0</v>
      </c>
      <c r="J140" s="7" t="s">
        <v>114</v>
      </c>
      <c r="K140" s="7">
        <v>5</v>
      </c>
      <c r="L140" s="69">
        <v>57018</v>
      </c>
      <c r="M140" s="69"/>
      <c r="N140" s="69"/>
      <c r="O140" s="69"/>
      <c r="P140" s="69" t="str">
        <f t="shared" si="0"/>
        <v/>
      </c>
      <c r="Q140" s="69" t="str">
        <f t="shared" si="1"/>
        <v/>
      </c>
      <c r="R140" s="69" t="str">
        <f t="shared" si="2"/>
        <v/>
      </c>
      <c r="S140" s="69"/>
      <c r="T140" s="69"/>
    </row>
    <row r="141" spans="1:20" ht="37.5" customHeight="1" thickBot="1">
      <c r="A141" s="299"/>
      <c r="B141" s="85"/>
      <c r="C141" s="223" t="s">
        <v>196</v>
      </c>
      <c r="D141" s="224"/>
      <c r="E141" s="225"/>
      <c r="F141" s="305"/>
      <c r="G141" s="71"/>
      <c r="H141" s="69"/>
      <c r="I141" s="48">
        <v>0</v>
      </c>
      <c r="J141" s="7" t="s">
        <v>114</v>
      </c>
      <c r="K141" s="7">
        <v>6</v>
      </c>
      <c r="L141" s="69">
        <v>57019</v>
      </c>
      <c r="M141" s="69"/>
      <c r="N141" s="69"/>
      <c r="O141" s="69"/>
      <c r="P141" s="69" t="str">
        <f t="shared" si="0"/>
        <v/>
      </c>
      <c r="Q141" s="69" t="str">
        <f t="shared" si="1"/>
        <v/>
      </c>
      <c r="R141" s="69" t="str">
        <f t="shared" si="2"/>
        <v/>
      </c>
      <c r="S141" s="69"/>
      <c r="T141" s="69"/>
    </row>
    <row r="142" spans="1:20" ht="20.25" customHeight="1">
      <c r="A142" s="306"/>
      <c r="B142" s="307" t="s">
        <v>197</v>
      </c>
      <c r="C142" s="308"/>
      <c r="D142" s="231" t="str">
        <f>IF(AND(LEN(SBcaseB1_2)&lt;&gt;0,COUNT(R135:R141)=6),SBcheckBB_2,(IF(LEN(SBcheckBA_2)&lt;&gt;0,SBcheckBA_2, SBcheckBB_2)))</f>
        <v>評価項目2の講評を入力してください</v>
      </c>
      <c r="E142" s="231"/>
      <c r="F142" s="232"/>
      <c r="G142" s="90"/>
      <c r="H142" s="69"/>
      <c r="I142" s="48"/>
      <c r="J142" s="7" t="s">
        <v>100</v>
      </c>
      <c r="K142" s="7"/>
      <c r="L142" s="69"/>
      <c r="M142" s="69"/>
      <c r="N142" s="69"/>
      <c r="O142" s="69"/>
      <c r="P142" s="69"/>
      <c r="Q142" s="69"/>
      <c r="R142" s="69"/>
      <c r="S142" s="69"/>
      <c r="T142" s="69"/>
    </row>
    <row r="143" spans="1:20" s="89" customFormat="1" ht="21" customHeight="1">
      <c r="A143" s="309"/>
      <c r="B143" s="233"/>
      <c r="C143" s="234"/>
      <c r="D143" s="234"/>
      <c r="E143" s="234"/>
      <c r="F143" s="235"/>
      <c r="G143" s="2" t="str">
        <f>IF(LEN(B143)=0,"",IF(40-LEN(B143)&gt;0,"残り" &amp; 40-LEN(B143) &amp; "文字",IF(40-LEN(B143)=0,"","文字数がオーバーしています")))</f>
        <v/>
      </c>
      <c r="H143" s="86"/>
      <c r="I143" s="87"/>
      <c r="J143" s="7" t="s">
        <v>119</v>
      </c>
      <c r="K143" s="86"/>
      <c r="L143" s="86"/>
      <c r="M143" s="88"/>
      <c r="N143" s="88"/>
      <c r="O143" s="88"/>
      <c r="P143" s="88"/>
      <c r="Q143" s="88"/>
      <c r="R143" s="88"/>
      <c r="S143" s="69"/>
      <c r="T143" s="88"/>
    </row>
    <row r="144" spans="1:20" s="89" customFormat="1" ht="65.099999999999994" customHeight="1">
      <c r="A144" s="310"/>
      <c r="B144" s="236"/>
      <c r="C144" s="237"/>
      <c r="D144" s="237"/>
      <c r="E144" s="237"/>
      <c r="F144" s="238"/>
      <c r="G144" s="2" t="str">
        <f>IF(LEN(B144)=0,"",IF(256-LEN(B144)&gt;0,"残り" &amp; 256-LEN(B144) &amp; "文字",IF(256-LEN(B144)=0,"","文字数がオーバーしています")))</f>
        <v/>
      </c>
      <c r="H144" s="86"/>
      <c r="I144" s="87"/>
      <c r="J144" s="7" t="s">
        <v>120</v>
      </c>
      <c r="K144" s="86"/>
      <c r="L144" s="86"/>
      <c r="M144" s="88"/>
      <c r="N144" s="88"/>
      <c r="O144" s="88"/>
      <c r="P144" s="88"/>
      <c r="Q144" s="88"/>
      <c r="R144" s="88"/>
      <c r="S144" s="69"/>
      <c r="T144" s="88"/>
    </row>
    <row r="145" spans="1:20" s="89" customFormat="1" ht="21" customHeight="1">
      <c r="A145" s="310"/>
      <c r="B145" s="239"/>
      <c r="C145" s="240"/>
      <c r="D145" s="240"/>
      <c r="E145" s="240"/>
      <c r="F145" s="241"/>
      <c r="G145" s="2" t="str">
        <f>IF(LEN(B145)=0,"",IF(40-LEN(B145)&gt;0,"残り" &amp; 40-LEN(B145) &amp; "文字",IF(40-LEN(B145)=0,"","文字数がオーバーしています")))</f>
        <v/>
      </c>
      <c r="H145" s="86"/>
      <c r="I145" s="87"/>
      <c r="J145" s="7" t="s">
        <v>121</v>
      </c>
      <c r="K145" s="86"/>
      <c r="L145" s="86"/>
      <c r="M145" s="88"/>
      <c r="N145" s="88"/>
      <c r="O145" s="88"/>
      <c r="P145" s="88"/>
      <c r="Q145" s="88"/>
      <c r="R145" s="88"/>
      <c r="S145" s="69"/>
      <c r="T145" s="88"/>
    </row>
    <row r="146" spans="1:20" s="89" customFormat="1" ht="65.099999999999994" customHeight="1">
      <c r="A146" s="310"/>
      <c r="B146" s="242"/>
      <c r="C146" s="242"/>
      <c r="D146" s="242"/>
      <c r="E146" s="242"/>
      <c r="F146" s="243"/>
      <c r="G146" s="2" t="str">
        <f>IF(LEN(B146)=0,"",IF(256-LEN(B146)&gt;0,"残り" &amp; 256-LEN(B146) &amp; "文字",IF(256-LEN(B146)=0,"","文字数がオーバーしています")))</f>
        <v/>
      </c>
      <c r="H146" s="86"/>
      <c r="I146" s="87"/>
      <c r="J146" s="7" t="s">
        <v>122</v>
      </c>
      <c r="K146" s="86"/>
      <c r="L146" s="86"/>
      <c r="M146" s="88"/>
      <c r="N146" s="88"/>
      <c r="O146" s="88"/>
      <c r="P146" s="88"/>
      <c r="Q146" s="88"/>
      <c r="R146" s="88"/>
      <c r="S146" s="69"/>
      <c r="T146" s="88"/>
    </row>
    <row r="147" spans="1:20" s="89" customFormat="1" ht="21" customHeight="1">
      <c r="A147" s="310"/>
      <c r="B147" s="239"/>
      <c r="C147" s="240"/>
      <c r="D147" s="240"/>
      <c r="E147" s="240"/>
      <c r="F147" s="241"/>
      <c r="G147" s="2" t="str">
        <f>IF(LEN(B147)=0,"",IF(40-LEN(B147)&gt;0,"残り" &amp; 40-LEN(B147) &amp; "文字",IF(40-LEN(B147)=0,"","文字数がオーバーしています")))</f>
        <v/>
      </c>
      <c r="H147" s="86"/>
      <c r="I147" s="87"/>
      <c r="J147" s="7" t="s">
        <v>123</v>
      </c>
      <c r="K147" s="86"/>
      <c r="L147" s="86"/>
      <c r="M147" s="88"/>
      <c r="N147" s="88"/>
      <c r="O147" s="88"/>
      <c r="P147" s="88"/>
      <c r="Q147" s="88"/>
      <c r="R147" s="88"/>
      <c r="S147" s="69"/>
      <c r="T147" s="88"/>
    </row>
    <row r="148" spans="1:20" s="89" customFormat="1" ht="65.099999999999994" customHeight="1" thickBot="1">
      <c r="A148" s="311"/>
      <c r="B148" s="244"/>
      <c r="C148" s="244"/>
      <c r="D148" s="244"/>
      <c r="E148" s="244"/>
      <c r="F148" s="245"/>
      <c r="G148" s="2" t="str">
        <f>IF(LEN(B148)=0,"",IF(256-LEN(B148)&gt;0,"残り" &amp; 256-LEN(B148) &amp; "文字",IF(256-LEN(B148)=0,"","文字数がオーバーしています")))</f>
        <v/>
      </c>
      <c r="H148" s="86"/>
      <c r="I148" s="87"/>
      <c r="J148" s="7" t="s">
        <v>124</v>
      </c>
      <c r="K148" s="86"/>
      <c r="L148" s="86"/>
      <c r="M148" s="88"/>
      <c r="N148" s="88"/>
      <c r="O148" s="88"/>
      <c r="P148" s="88"/>
      <c r="Q148" s="88"/>
      <c r="R148" s="88"/>
      <c r="S148" s="69"/>
      <c r="T148" s="88"/>
    </row>
    <row r="149" spans="1:20" ht="14.25" thickTop="1">
      <c r="A149" s="299">
        <v>3</v>
      </c>
      <c r="B149" s="300" t="s">
        <v>148</v>
      </c>
      <c r="C149" s="229" t="str">
        <f>IF((MIN(I152:I156)=0),"標準項目の「あり」「なし」を選択してください","")</f>
        <v>標準項目の「あり」「なし」を選択してください</v>
      </c>
      <c r="D149" s="229"/>
      <c r="E149" s="229"/>
      <c r="F149" s="230"/>
      <c r="G149" s="90"/>
      <c r="H149" s="69"/>
      <c r="I149" s="48"/>
      <c r="J149" s="7" t="s">
        <v>106</v>
      </c>
      <c r="K149" s="7"/>
      <c r="L149" s="69"/>
      <c r="M149" s="69"/>
      <c r="N149" s="69"/>
      <c r="O149" s="69"/>
      <c r="P149" s="69"/>
      <c r="Q149" s="69"/>
      <c r="R149" s="69"/>
      <c r="S149" s="69"/>
      <c r="T149" s="69"/>
    </row>
    <row r="150" spans="1:20" s="84" customFormat="1" ht="37.5" customHeight="1">
      <c r="A150" s="81" t="s">
        <v>107</v>
      </c>
      <c r="B150" s="220" t="s">
        <v>198</v>
      </c>
      <c r="C150" s="221"/>
      <c r="D150" s="222" t="str">
        <f xml:space="preserve"> "評点（" &amp; REPT("○",COUNT(P152:P156)) &amp; REPT("●",COUNT(Q152:Q156)) &amp; "）"</f>
        <v>評点（）</v>
      </c>
      <c r="E150" s="222"/>
      <c r="F150" s="95" t="str">
        <f>IF(COUNT(R152:R156)&gt;0,"・非該当" &amp; COUNT(R152:R156),"")</f>
        <v/>
      </c>
      <c r="G150" s="71"/>
      <c r="H150" s="82"/>
      <c r="I150" s="83" t="str">
        <f>IF(MIN(I152:I156)=0,"",IF(COUNT(P152:Q156)=0,"-",IF(COUNT(P152:Q156)=COUNT(P152:P156),"A",IF(COUNT(P152:P156)=0,"C","B"))))</f>
        <v/>
      </c>
      <c r="J150" s="7" t="s">
        <v>109</v>
      </c>
      <c r="K150" s="83">
        <v>3</v>
      </c>
      <c r="L150" s="82">
        <v>16522</v>
      </c>
      <c r="M150" s="82"/>
      <c r="N150" s="82"/>
      <c r="O150" s="82"/>
      <c r="P150" s="82"/>
      <c r="Q150" s="82"/>
      <c r="R150" s="82"/>
      <c r="S150" s="69"/>
      <c r="T150" s="82"/>
    </row>
    <row r="151" spans="1:20">
      <c r="A151" s="299"/>
      <c r="B151" s="301" t="s">
        <v>110</v>
      </c>
      <c r="C151" s="302" t="s">
        <v>111</v>
      </c>
      <c r="D151" s="303"/>
      <c r="E151" s="303"/>
      <c r="F151" s="304"/>
      <c r="G151" s="90"/>
      <c r="H151" s="69"/>
      <c r="I151" s="48"/>
      <c r="J151" s="7" t="s">
        <v>112</v>
      </c>
      <c r="K151" s="7"/>
      <c r="L151" s="69"/>
      <c r="M151" s="69"/>
      <c r="N151" s="69"/>
      <c r="O151" s="69"/>
      <c r="P151" s="69"/>
      <c r="Q151" s="69"/>
      <c r="R151" s="69"/>
      <c r="S151" s="69"/>
      <c r="T151" s="69"/>
    </row>
    <row r="152" spans="1:20" ht="37.5" customHeight="1">
      <c r="A152" s="299"/>
      <c r="B152" s="85"/>
      <c r="C152" s="223" t="s">
        <v>199</v>
      </c>
      <c r="D152" s="224"/>
      <c r="E152" s="225"/>
      <c r="F152" s="305"/>
      <c r="G152" s="71"/>
      <c r="H152" s="69"/>
      <c r="I152" s="48">
        <v>0</v>
      </c>
      <c r="J152" s="7" t="s">
        <v>114</v>
      </c>
      <c r="K152" s="7">
        <v>1</v>
      </c>
      <c r="L152" s="69">
        <v>57020</v>
      </c>
      <c r="M152" s="69"/>
      <c r="N152" s="69"/>
      <c r="O152" s="69"/>
      <c r="P152" s="69" t="str">
        <f>IF(I152=3,1,"")</f>
        <v/>
      </c>
      <c r="Q152" s="69" t="str">
        <f>IF(I152=2,1,"")</f>
        <v/>
      </c>
      <c r="R152" s="69" t="str">
        <f>IF(I152=1,1,"")</f>
        <v/>
      </c>
      <c r="S152" s="69"/>
      <c r="T152" s="69"/>
    </row>
    <row r="153" spans="1:20" ht="37.5" customHeight="1">
      <c r="A153" s="299"/>
      <c r="B153" s="85"/>
      <c r="C153" s="223" t="s">
        <v>200</v>
      </c>
      <c r="D153" s="224"/>
      <c r="E153" s="225"/>
      <c r="F153" s="305"/>
      <c r="G153" s="71"/>
      <c r="H153" s="69"/>
      <c r="I153" s="48">
        <v>0</v>
      </c>
      <c r="J153" s="7" t="s">
        <v>114</v>
      </c>
      <c r="K153" s="7">
        <v>2</v>
      </c>
      <c r="L153" s="69">
        <v>57021</v>
      </c>
      <c r="M153" s="69"/>
      <c r="N153" s="69"/>
      <c r="O153" s="69"/>
      <c r="P153" s="69" t="str">
        <f>IF(I153=3,1,"")</f>
        <v/>
      </c>
      <c r="Q153" s="69" t="str">
        <f>IF(I153=2,1,"")</f>
        <v/>
      </c>
      <c r="R153" s="69" t="str">
        <f>IF(I153=1,1,"")</f>
        <v/>
      </c>
      <c r="S153" s="69"/>
      <c r="T153" s="69"/>
    </row>
    <row r="154" spans="1:20" ht="37.5" customHeight="1">
      <c r="A154" s="299"/>
      <c r="B154" s="85"/>
      <c r="C154" s="223" t="s">
        <v>201</v>
      </c>
      <c r="D154" s="224"/>
      <c r="E154" s="225"/>
      <c r="F154" s="305"/>
      <c r="G154" s="71"/>
      <c r="H154" s="69"/>
      <c r="I154" s="48">
        <v>0</v>
      </c>
      <c r="J154" s="7" t="s">
        <v>114</v>
      </c>
      <c r="K154" s="7">
        <v>3</v>
      </c>
      <c r="L154" s="69">
        <v>57022</v>
      </c>
      <c r="M154" s="69"/>
      <c r="N154" s="69"/>
      <c r="O154" s="69"/>
      <c r="P154" s="69" t="str">
        <f>IF(I154=3,1,"")</f>
        <v/>
      </c>
      <c r="Q154" s="69" t="str">
        <f>IF(I154=2,1,"")</f>
        <v/>
      </c>
      <c r="R154" s="69" t="str">
        <f>IF(I154=1,1,"")</f>
        <v/>
      </c>
      <c r="S154" s="69"/>
      <c r="T154" s="69"/>
    </row>
    <row r="155" spans="1:20" ht="37.5" customHeight="1">
      <c r="A155" s="299"/>
      <c r="B155" s="85"/>
      <c r="C155" s="223" t="s">
        <v>202</v>
      </c>
      <c r="D155" s="224"/>
      <c r="E155" s="225"/>
      <c r="F155" s="305"/>
      <c r="G155" s="71"/>
      <c r="H155" s="69"/>
      <c r="I155" s="48">
        <v>0</v>
      </c>
      <c r="J155" s="7" t="s">
        <v>114</v>
      </c>
      <c r="K155" s="7">
        <v>4</v>
      </c>
      <c r="L155" s="69">
        <v>57023</v>
      </c>
      <c r="M155" s="69"/>
      <c r="N155" s="69"/>
      <c r="O155" s="69"/>
      <c r="P155" s="69" t="str">
        <f>IF(I155=3,1,"")</f>
        <v/>
      </c>
      <c r="Q155" s="69" t="str">
        <f>IF(I155=2,1,"")</f>
        <v/>
      </c>
      <c r="R155" s="69" t="str">
        <f>IF(I155=1,1,"")</f>
        <v/>
      </c>
      <c r="S155" s="69"/>
      <c r="T155" s="69"/>
    </row>
    <row r="156" spans="1:20" ht="37.5" customHeight="1" thickBot="1">
      <c r="A156" s="299"/>
      <c r="B156" s="85"/>
      <c r="C156" s="223" t="s">
        <v>203</v>
      </c>
      <c r="D156" s="224"/>
      <c r="E156" s="225"/>
      <c r="F156" s="305"/>
      <c r="G156" s="71"/>
      <c r="H156" s="69"/>
      <c r="I156" s="48">
        <v>0</v>
      </c>
      <c r="J156" s="7" t="s">
        <v>114</v>
      </c>
      <c r="K156" s="7">
        <v>5</v>
      </c>
      <c r="L156" s="69">
        <v>57024</v>
      </c>
      <c r="M156" s="69"/>
      <c r="N156" s="69"/>
      <c r="O156" s="69"/>
      <c r="P156" s="69" t="str">
        <f>IF(I156=3,1,"")</f>
        <v/>
      </c>
      <c r="Q156" s="69" t="str">
        <f>IF(I156=2,1,"")</f>
        <v/>
      </c>
      <c r="R156" s="69" t="str">
        <f>IF(I156=1,1,"")</f>
        <v/>
      </c>
      <c r="S156" s="69"/>
      <c r="T156" s="69"/>
    </row>
    <row r="157" spans="1:20" ht="20.25" customHeight="1">
      <c r="A157" s="306"/>
      <c r="B157" s="307" t="s">
        <v>204</v>
      </c>
      <c r="C157" s="308"/>
      <c r="D157" s="231" t="str">
        <f>IF(AND(LEN(SBcaseB1_3)&lt;&gt;0,COUNT(R151:R156)=5),SBcheckBB_3,(IF(LEN(SBcheckBA_3)&lt;&gt;0,SBcheckBA_3, SBcheckBB_3)))</f>
        <v>評価項目3の講評を入力してください</v>
      </c>
      <c r="E157" s="231"/>
      <c r="F157" s="232"/>
      <c r="G157" s="90"/>
      <c r="H157" s="69"/>
      <c r="I157" s="48"/>
      <c r="J157" s="7" t="s">
        <v>100</v>
      </c>
      <c r="K157" s="7"/>
      <c r="L157" s="69"/>
      <c r="M157" s="69"/>
      <c r="N157" s="69"/>
      <c r="O157" s="69"/>
      <c r="P157" s="69"/>
      <c r="Q157" s="69"/>
      <c r="R157" s="69"/>
      <c r="S157" s="69"/>
      <c r="T157" s="69"/>
    </row>
    <row r="158" spans="1:20" s="89" customFormat="1" ht="21" customHeight="1">
      <c r="A158" s="309"/>
      <c r="B158" s="233"/>
      <c r="C158" s="234"/>
      <c r="D158" s="234"/>
      <c r="E158" s="234"/>
      <c r="F158" s="235"/>
      <c r="G158" s="2" t="str">
        <f>IF(LEN(B158)=0,"",IF(40-LEN(B158)&gt;0,"残り" &amp; 40-LEN(B158) &amp; "文字",IF(40-LEN(B158)=0,"","文字数がオーバーしています")))</f>
        <v/>
      </c>
      <c r="H158" s="86"/>
      <c r="I158" s="87"/>
      <c r="J158" s="7" t="s">
        <v>119</v>
      </c>
      <c r="K158" s="86"/>
      <c r="L158" s="86"/>
      <c r="M158" s="88"/>
      <c r="N158" s="88"/>
      <c r="O158" s="88"/>
      <c r="P158" s="88"/>
      <c r="Q158" s="88"/>
      <c r="R158" s="88"/>
      <c r="S158" s="69"/>
      <c r="T158" s="88"/>
    </row>
    <row r="159" spans="1:20" s="89" customFormat="1" ht="65.099999999999994" customHeight="1">
      <c r="A159" s="310"/>
      <c r="B159" s="236"/>
      <c r="C159" s="237"/>
      <c r="D159" s="237"/>
      <c r="E159" s="237"/>
      <c r="F159" s="238"/>
      <c r="G159" s="2" t="str">
        <f>IF(LEN(B159)=0,"",IF(256-LEN(B159)&gt;0,"残り" &amp; 256-LEN(B159) &amp; "文字",IF(256-LEN(B159)=0,"","文字数がオーバーしています")))</f>
        <v/>
      </c>
      <c r="H159" s="86"/>
      <c r="I159" s="87"/>
      <c r="J159" s="7" t="s">
        <v>120</v>
      </c>
      <c r="K159" s="86"/>
      <c r="L159" s="86"/>
      <c r="M159" s="88"/>
      <c r="N159" s="88"/>
      <c r="O159" s="88"/>
      <c r="P159" s="88"/>
      <c r="Q159" s="88"/>
      <c r="R159" s="88"/>
      <c r="S159" s="69"/>
      <c r="T159" s="88"/>
    </row>
    <row r="160" spans="1:20" s="89" customFormat="1" ht="21" customHeight="1">
      <c r="A160" s="310"/>
      <c r="B160" s="239"/>
      <c r="C160" s="240"/>
      <c r="D160" s="240"/>
      <c r="E160" s="240"/>
      <c r="F160" s="241"/>
      <c r="G160" s="2" t="str">
        <f>IF(LEN(B160)=0,"",IF(40-LEN(B160)&gt;0,"残り" &amp; 40-LEN(B160) &amp; "文字",IF(40-LEN(B160)=0,"","文字数がオーバーしています")))</f>
        <v/>
      </c>
      <c r="H160" s="86"/>
      <c r="I160" s="87"/>
      <c r="J160" s="7" t="s">
        <v>121</v>
      </c>
      <c r="K160" s="86"/>
      <c r="L160" s="86"/>
      <c r="M160" s="88"/>
      <c r="N160" s="88"/>
      <c r="O160" s="88"/>
      <c r="P160" s="88"/>
      <c r="Q160" s="88"/>
      <c r="R160" s="88"/>
      <c r="S160" s="69"/>
      <c r="T160" s="88"/>
    </row>
    <row r="161" spans="1:20" s="89" customFormat="1" ht="65.099999999999994" customHeight="1">
      <c r="A161" s="310"/>
      <c r="B161" s="242"/>
      <c r="C161" s="242"/>
      <c r="D161" s="242"/>
      <c r="E161" s="242"/>
      <c r="F161" s="243"/>
      <c r="G161" s="2" t="str">
        <f>IF(LEN(B161)=0,"",IF(256-LEN(B161)&gt;0,"残り" &amp; 256-LEN(B161) &amp; "文字",IF(256-LEN(B161)=0,"","文字数がオーバーしています")))</f>
        <v/>
      </c>
      <c r="H161" s="86"/>
      <c r="I161" s="87"/>
      <c r="J161" s="7" t="s">
        <v>122</v>
      </c>
      <c r="K161" s="86"/>
      <c r="L161" s="86"/>
      <c r="M161" s="88"/>
      <c r="N161" s="88"/>
      <c r="O161" s="88"/>
      <c r="P161" s="88"/>
      <c r="Q161" s="88"/>
      <c r="R161" s="88"/>
      <c r="S161" s="69"/>
      <c r="T161" s="88"/>
    </row>
    <row r="162" spans="1:20" s="89" customFormat="1" ht="21" customHeight="1">
      <c r="A162" s="310"/>
      <c r="B162" s="239"/>
      <c r="C162" s="240"/>
      <c r="D162" s="240"/>
      <c r="E162" s="240"/>
      <c r="F162" s="241"/>
      <c r="G162" s="2" t="str">
        <f>IF(LEN(B162)=0,"",IF(40-LEN(B162)&gt;0,"残り" &amp; 40-LEN(B162) &amp; "文字",IF(40-LEN(B162)=0,"","文字数がオーバーしています")))</f>
        <v/>
      </c>
      <c r="H162" s="86"/>
      <c r="I162" s="87"/>
      <c r="J162" s="7" t="s">
        <v>123</v>
      </c>
      <c r="K162" s="86"/>
      <c r="L162" s="86"/>
      <c r="M162" s="88"/>
      <c r="N162" s="88"/>
      <c r="O162" s="88"/>
      <c r="P162" s="88"/>
      <c r="Q162" s="88"/>
      <c r="R162" s="88"/>
      <c r="S162" s="69"/>
      <c r="T162" s="88"/>
    </row>
    <row r="163" spans="1:20" s="89" customFormat="1" ht="65.099999999999994" customHeight="1" thickBot="1">
      <c r="A163" s="311"/>
      <c r="B163" s="244"/>
      <c r="C163" s="244"/>
      <c r="D163" s="244"/>
      <c r="E163" s="244"/>
      <c r="F163" s="245"/>
      <c r="G163" s="2" t="str">
        <f>IF(LEN(B163)=0,"",IF(256-LEN(B163)&gt;0,"残り" &amp; 256-LEN(B163) &amp; "文字",IF(256-LEN(B163)=0,"","文字数がオーバーしています")))</f>
        <v/>
      </c>
      <c r="H163" s="86"/>
      <c r="I163" s="87"/>
      <c r="J163" s="7" t="s">
        <v>124</v>
      </c>
      <c r="K163" s="86"/>
      <c r="L163" s="86"/>
      <c r="M163" s="88"/>
      <c r="N163" s="88"/>
      <c r="O163" s="88"/>
      <c r="P163" s="88"/>
      <c r="Q163" s="88"/>
      <c r="R163" s="88"/>
      <c r="S163" s="69"/>
      <c r="T163" s="88"/>
    </row>
    <row r="164" spans="1:20" ht="14.25" thickTop="1">
      <c r="A164" s="299">
        <v>4</v>
      </c>
      <c r="B164" s="300" t="s">
        <v>152</v>
      </c>
      <c r="C164" s="229" t="str">
        <f>IF((MIN(I167:I168)=0),"標準項目の「あり」「なし」を選択してください","")</f>
        <v>標準項目の「あり」「なし」を選択してください</v>
      </c>
      <c r="D164" s="229"/>
      <c r="E164" s="229"/>
      <c r="F164" s="230"/>
      <c r="G164" s="90"/>
      <c r="H164" s="69"/>
      <c r="I164" s="48"/>
      <c r="J164" s="7" t="s">
        <v>106</v>
      </c>
      <c r="K164" s="7"/>
      <c r="L164" s="69"/>
      <c r="M164" s="69"/>
      <c r="N164" s="69"/>
      <c r="O164" s="69"/>
      <c r="P164" s="69"/>
      <c r="Q164" s="69"/>
      <c r="R164" s="69"/>
      <c r="S164" s="69"/>
      <c r="T164" s="69"/>
    </row>
    <row r="165" spans="1:20" s="84" customFormat="1" ht="37.5" customHeight="1">
      <c r="A165" s="81" t="s">
        <v>107</v>
      </c>
      <c r="B165" s="220" t="s">
        <v>205</v>
      </c>
      <c r="C165" s="221"/>
      <c r="D165" s="222" t="str">
        <f xml:space="preserve"> "評点（" &amp; REPT("○",COUNT(P167:P168)) &amp; REPT("●",COUNT(Q167:Q168)) &amp; "）"</f>
        <v>評点（）</v>
      </c>
      <c r="E165" s="222"/>
      <c r="F165" s="95" t="str">
        <f>IF(COUNT(R167:R168)&gt;0,"・非該当" &amp; COUNT(R167:R168),"")</f>
        <v/>
      </c>
      <c r="G165" s="71"/>
      <c r="H165" s="82"/>
      <c r="I165" s="83" t="str">
        <f>IF(MIN(I167:I168)=0,"",IF(COUNT(P167:Q168)=0,"-",IF(COUNT(P167:Q168)=COUNT(P167:P168),"A",IF(COUNT(P167:P168)=0,"C","B"))))</f>
        <v/>
      </c>
      <c r="J165" s="7" t="s">
        <v>109</v>
      </c>
      <c r="K165" s="83">
        <v>4</v>
      </c>
      <c r="L165" s="82">
        <v>16523</v>
      </c>
      <c r="M165" s="82"/>
      <c r="N165" s="82"/>
      <c r="O165" s="82"/>
      <c r="P165" s="82"/>
      <c r="Q165" s="82"/>
      <c r="R165" s="82"/>
      <c r="S165" s="69"/>
      <c r="T165" s="82"/>
    </row>
    <row r="166" spans="1:20">
      <c r="A166" s="299"/>
      <c r="B166" s="301" t="s">
        <v>110</v>
      </c>
      <c r="C166" s="302" t="s">
        <v>111</v>
      </c>
      <c r="D166" s="303"/>
      <c r="E166" s="303"/>
      <c r="F166" s="304"/>
      <c r="G166" s="90"/>
      <c r="H166" s="69"/>
      <c r="I166" s="48"/>
      <c r="J166" s="7" t="s">
        <v>112</v>
      </c>
      <c r="K166" s="7"/>
      <c r="L166" s="69"/>
      <c r="M166" s="69"/>
      <c r="N166" s="69"/>
      <c r="O166" s="69"/>
      <c r="P166" s="69"/>
      <c r="Q166" s="69"/>
      <c r="R166" s="69"/>
      <c r="S166" s="69"/>
      <c r="T166" s="69"/>
    </row>
    <row r="167" spans="1:20" ht="37.5" customHeight="1">
      <c r="A167" s="299"/>
      <c r="B167" s="85"/>
      <c r="C167" s="223" t="s">
        <v>206</v>
      </c>
      <c r="D167" s="224"/>
      <c r="E167" s="225"/>
      <c r="F167" s="305"/>
      <c r="G167" s="71"/>
      <c r="H167" s="69"/>
      <c r="I167" s="48">
        <v>0</v>
      </c>
      <c r="J167" s="7" t="s">
        <v>114</v>
      </c>
      <c r="K167" s="7">
        <v>1</v>
      </c>
      <c r="L167" s="69">
        <v>57025</v>
      </c>
      <c r="M167" s="69"/>
      <c r="N167" s="69"/>
      <c r="O167" s="69"/>
      <c r="P167" s="69" t="str">
        <f>IF(I167=3,1,"")</f>
        <v/>
      </c>
      <c r="Q167" s="69" t="str">
        <f>IF(I167=2,1,"")</f>
        <v/>
      </c>
      <c r="R167" s="69" t="str">
        <f>IF(I167=1,1,"")</f>
        <v/>
      </c>
      <c r="S167" s="69"/>
      <c r="T167" s="69"/>
    </row>
    <row r="168" spans="1:20" ht="37.5" customHeight="1" thickBot="1">
      <c r="A168" s="299"/>
      <c r="B168" s="85"/>
      <c r="C168" s="223" t="s">
        <v>207</v>
      </c>
      <c r="D168" s="224"/>
      <c r="E168" s="225"/>
      <c r="F168" s="305"/>
      <c r="G168" s="71"/>
      <c r="H168" s="69"/>
      <c r="I168" s="48">
        <v>0</v>
      </c>
      <c r="J168" s="7" t="s">
        <v>114</v>
      </c>
      <c r="K168" s="7">
        <v>2</v>
      </c>
      <c r="L168" s="69">
        <v>57026</v>
      </c>
      <c r="M168" s="69"/>
      <c r="N168" s="69"/>
      <c r="O168" s="69"/>
      <c r="P168" s="69" t="str">
        <f>IF(I168=3,1,"")</f>
        <v/>
      </c>
      <c r="Q168" s="69" t="str">
        <f>IF(I168=2,1,"")</f>
        <v/>
      </c>
      <c r="R168" s="69" t="str">
        <f>IF(I168=1,1,"")</f>
        <v/>
      </c>
      <c r="S168" s="69"/>
      <c r="T168" s="69"/>
    </row>
    <row r="169" spans="1:20" ht="20.25" customHeight="1">
      <c r="A169" s="306"/>
      <c r="B169" s="307" t="s">
        <v>208</v>
      </c>
      <c r="C169" s="308"/>
      <c r="D169" s="231" t="str">
        <f>IF(AND(LEN(SBcaseB1_4)&lt;&gt;0,COUNT(R166:R168)=2),SBcheckBB_4,(IF(LEN(SBcheckBA_4)&lt;&gt;0,SBcheckBA_4, SBcheckBB_4)))</f>
        <v>評価項目4の講評を入力してください</v>
      </c>
      <c r="E169" s="231"/>
      <c r="F169" s="232"/>
      <c r="G169" s="90"/>
      <c r="H169" s="69"/>
      <c r="I169" s="48"/>
      <c r="J169" s="7" t="s">
        <v>100</v>
      </c>
      <c r="K169" s="7"/>
      <c r="L169" s="69"/>
      <c r="M169" s="69"/>
      <c r="N169" s="69"/>
      <c r="O169" s="69"/>
      <c r="P169" s="69"/>
      <c r="Q169" s="69"/>
      <c r="R169" s="69"/>
      <c r="S169" s="69"/>
      <c r="T169" s="69"/>
    </row>
    <row r="170" spans="1:20" s="89" customFormat="1" ht="21" customHeight="1">
      <c r="A170" s="309"/>
      <c r="B170" s="233"/>
      <c r="C170" s="234"/>
      <c r="D170" s="234"/>
      <c r="E170" s="234"/>
      <c r="F170" s="235"/>
      <c r="G170" s="2" t="str">
        <f>IF(LEN(B170)=0,"",IF(40-LEN(B170)&gt;0,"残り" &amp; 40-LEN(B170) &amp; "文字",IF(40-LEN(B170)=0,"","文字数がオーバーしています")))</f>
        <v/>
      </c>
      <c r="H170" s="86"/>
      <c r="I170" s="87"/>
      <c r="J170" s="7" t="s">
        <v>119</v>
      </c>
      <c r="K170" s="86"/>
      <c r="L170" s="86"/>
      <c r="M170" s="88"/>
      <c r="N170" s="88"/>
      <c r="O170" s="88"/>
      <c r="P170" s="88"/>
      <c r="Q170" s="88"/>
      <c r="R170" s="88"/>
      <c r="S170" s="69"/>
      <c r="T170" s="88"/>
    </row>
    <row r="171" spans="1:20" s="89" customFormat="1" ht="65.099999999999994" customHeight="1">
      <c r="A171" s="310"/>
      <c r="B171" s="236"/>
      <c r="C171" s="237"/>
      <c r="D171" s="237"/>
      <c r="E171" s="237"/>
      <c r="F171" s="238"/>
      <c r="G171" s="2" t="str">
        <f>IF(LEN(B171)=0,"",IF(256-LEN(B171)&gt;0,"残り" &amp; 256-LEN(B171) &amp; "文字",IF(256-LEN(B171)=0,"","文字数がオーバーしています")))</f>
        <v/>
      </c>
      <c r="H171" s="86"/>
      <c r="I171" s="87"/>
      <c r="J171" s="7" t="s">
        <v>120</v>
      </c>
      <c r="K171" s="86"/>
      <c r="L171" s="86"/>
      <c r="M171" s="88"/>
      <c r="N171" s="88"/>
      <c r="O171" s="88"/>
      <c r="P171" s="88"/>
      <c r="Q171" s="88"/>
      <c r="R171" s="88"/>
      <c r="S171" s="69"/>
      <c r="T171" s="88"/>
    </row>
    <row r="172" spans="1:20" s="89" customFormat="1" ht="21" customHeight="1">
      <c r="A172" s="310"/>
      <c r="B172" s="239"/>
      <c r="C172" s="240"/>
      <c r="D172" s="240"/>
      <c r="E172" s="240"/>
      <c r="F172" s="241"/>
      <c r="G172" s="2" t="str">
        <f>IF(LEN(B172)=0,"",IF(40-LEN(B172)&gt;0,"残り" &amp; 40-LEN(B172) &amp; "文字",IF(40-LEN(B172)=0,"","文字数がオーバーしています")))</f>
        <v/>
      </c>
      <c r="H172" s="86"/>
      <c r="I172" s="87"/>
      <c r="J172" s="7" t="s">
        <v>121</v>
      </c>
      <c r="K172" s="86"/>
      <c r="L172" s="86"/>
      <c r="M172" s="88"/>
      <c r="N172" s="88"/>
      <c r="O172" s="88"/>
      <c r="P172" s="88"/>
      <c r="Q172" s="88"/>
      <c r="R172" s="88"/>
      <c r="S172" s="69"/>
      <c r="T172" s="88"/>
    </row>
    <row r="173" spans="1:20" s="89" customFormat="1" ht="65.099999999999994" customHeight="1">
      <c r="A173" s="310"/>
      <c r="B173" s="242"/>
      <c r="C173" s="242"/>
      <c r="D173" s="242"/>
      <c r="E173" s="242"/>
      <c r="F173" s="243"/>
      <c r="G173" s="2" t="str">
        <f>IF(LEN(B173)=0,"",IF(256-LEN(B173)&gt;0,"残り" &amp; 256-LEN(B173) &amp; "文字",IF(256-LEN(B173)=0,"","文字数がオーバーしています")))</f>
        <v/>
      </c>
      <c r="H173" s="86"/>
      <c r="I173" s="87"/>
      <c r="J173" s="7" t="s">
        <v>122</v>
      </c>
      <c r="K173" s="86"/>
      <c r="L173" s="86"/>
      <c r="M173" s="88"/>
      <c r="N173" s="88"/>
      <c r="O173" s="88"/>
      <c r="P173" s="88"/>
      <c r="Q173" s="88"/>
      <c r="R173" s="88"/>
      <c r="S173" s="69"/>
      <c r="T173" s="88"/>
    </row>
    <row r="174" spans="1:20" s="89" customFormat="1" ht="21" customHeight="1">
      <c r="A174" s="310"/>
      <c r="B174" s="239"/>
      <c r="C174" s="240"/>
      <c r="D174" s="240"/>
      <c r="E174" s="240"/>
      <c r="F174" s="241"/>
      <c r="G174" s="2" t="str">
        <f>IF(LEN(B174)=0,"",IF(40-LEN(B174)&gt;0,"残り" &amp; 40-LEN(B174) &amp; "文字",IF(40-LEN(B174)=0,"","文字数がオーバーしています")))</f>
        <v/>
      </c>
      <c r="H174" s="86"/>
      <c r="I174" s="87"/>
      <c r="J174" s="7" t="s">
        <v>123</v>
      </c>
      <c r="K174" s="86"/>
      <c r="L174" s="86"/>
      <c r="M174" s="88"/>
      <c r="N174" s="88"/>
      <c r="O174" s="88"/>
      <c r="P174" s="88"/>
      <c r="Q174" s="88"/>
      <c r="R174" s="88"/>
      <c r="S174" s="69"/>
      <c r="T174" s="88"/>
    </row>
    <row r="175" spans="1:20" s="89" customFormat="1" ht="65.099999999999994" customHeight="1" thickBot="1">
      <c r="A175" s="311"/>
      <c r="B175" s="244"/>
      <c r="C175" s="244"/>
      <c r="D175" s="244"/>
      <c r="E175" s="244"/>
      <c r="F175" s="245"/>
      <c r="G175" s="2" t="str">
        <f>IF(LEN(B175)=0,"",IF(256-LEN(B175)&gt;0,"残り" &amp; 256-LEN(B175) &amp; "文字",IF(256-LEN(B175)=0,"","文字数がオーバーしています")))</f>
        <v/>
      </c>
      <c r="H175" s="86"/>
      <c r="I175" s="87"/>
      <c r="J175" s="7" t="s">
        <v>124</v>
      </c>
      <c r="K175" s="86"/>
      <c r="L175" s="86"/>
      <c r="M175" s="88"/>
      <c r="N175" s="88"/>
      <c r="O175" s="88"/>
      <c r="P175" s="88"/>
      <c r="Q175" s="88"/>
      <c r="R175" s="88"/>
      <c r="S175" s="69"/>
      <c r="T175" s="88"/>
    </row>
    <row r="176" spans="1:20" ht="14.25" thickTop="1">
      <c r="A176" s="90"/>
      <c r="B176" s="92"/>
      <c r="C176" s="92"/>
      <c r="D176" s="92"/>
      <c r="E176" s="92"/>
      <c r="F176" s="93"/>
      <c r="G176" s="93"/>
      <c r="H176" s="93"/>
      <c r="I176" s="28"/>
      <c r="J176" s="27"/>
      <c r="K176" s="91"/>
      <c r="L176" s="93"/>
      <c r="M176" s="90"/>
      <c r="N176" s="90"/>
      <c r="O176" s="90"/>
      <c r="P176" s="90"/>
      <c r="Q176" s="90"/>
      <c r="R176" s="90"/>
      <c r="S176" s="90"/>
      <c r="T176" s="90"/>
    </row>
    <row r="177" spans="6:12">
      <c r="F177" s="93"/>
      <c r="G177" s="93"/>
      <c r="H177" s="93"/>
      <c r="I177" s="28"/>
      <c r="J177" s="27"/>
      <c r="K177" s="91"/>
      <c r="L177" s="93"/>
    </row>
    <row r="178" spans="6:12">
      <c r="F178" s="93"/>
      <c r="G178" s="93"/>
      <c r="H178" s="93"/>
      <c r="I178" s="28"/>
      <c r="J178" s="27"/>
      <c r="K178" s="91"/>
      <c r="L178" s="93"/>
    </row>
    <row r="179" spans="6:12">
      <c r="F179" s="90"/>
      <c r="G179" s="90"/>
      <c r="H179" s="90"/>
      <c r="J179" s="27"/>
      <c r="K179" s="91"/>
      <c r="L179" s="90"/>
    </row>
    <row r="180" spans="6:12">
      <c r="F180" s="90"/>
      <c r="G180" s="90"/>
      <c r="H180" s="90"/>
      <c r="J180" s="27"/>
      <c r="K180" s="91"/>
      <c r="L180" s="90"/>
    </row>
    <row r="181" spans="6:12">
      <c r="F181" s="90"/>
      <c r="G181" s="90"/>
      <c r="H181" s="90"/>
      <c r="J181" s="27"/>
      <c r="K181" s="91"/>
      <c r="L181" s="90"/>
    </row>
    <row r="182" spans="6:12">
      <c r="F182" s="90"/>
      <c r="G182" s="90"/>
      <c r="H182" s="90"/>
      <c r="J182" s="27"/>
      <c r="K182" s="91"/>
      <c r="L182" s="90"/>
    </row>
    <row r="183" spans="6:12">
      <c r="F183" s="90"/>
      <c r="G183" s="90"/>
      <c r="H183" s="90"/>
      <c r="J183" s="27"/>
      <c r="K183" s="91"/>
      <c r="L183" s="90"/>
    </row>
    <row r="184" spans="6:12">
      <c r="F184" s="90"/>
      <c r="G184" s="90"/>
      <c r="H184" s="90"/>
      <c r="J184" s="27"/>
      <c r="K184" s="91"/>
      <c r="L184" s="90"/>
    </row>
    <row r="185" spans="6:12">
      <c r="F185" s="90"/>
      <c r="G185" s="90"/>
      <c r="H185" s="90"/>
      <c r="J185" s="27"/>
      <c r="K185" s="91"/>
      <c r="L185" s="90"/>
    </row>
    <row r="186" spans="6:12">
      <c r="F186" s="90"/>
      <c r="G186" s="90"/>
      <c r="H186" s="90"/>
      <c r="J186" s="27"/>
      <c r="K186" s="91"/>
      <c r="L186" s="90"/>
    </row>
    <row r="187" spans="6:12">
      <c r="F187" s="90"/>
      <c r="G187" s="90"/>
      <c r="H187" s="90"/>
      <c r="J187" s="27"/>
      <c r="K187" s="91"/>
      <c r="L187" s="90"/>
    </row>
    <row r="188" spans="6:12">
      <c r="F188" s="90"/>
      <c r="G188" s="90"/>
      <c r="H188" s="90"/>
      <c r="J188" s="27"/>
      <c r="K188" s="91"/>
      <c r="L188" s="90"/>
    </row>
    <row r="189" spans="6:12">
      <c r="F189" s="90"/>
      <c r="G189" s="90"/>
      <c r="H189" s="90"/>
      <c r="J189" s="27"/>
      <c r="K189" s="91"/>
      <c r="L189" s="90"/>
    </row>
    <row r="190" spans="6:12">
      <c r="F190" s="90"/>
      <c r="G190" s="90"/>
      <c r="H190" s="90"/>
      <c r="J190" s="27"/>
      <c r="K190" s="91"/>
      <c r="L190" s="90"/>
    </row>
    <row r="191" spans="6:12">
      <c r="F191" s="90"/>
      <c r="G191" s="90"/>
      <c r="H191" s="90"/>
      <c r="J191" s="27"/>
      <c r="K191" s="91"/>
      <c r="L191" s="90"/>
    </row>
    <row r="192" spans="6:12">
      <c r="F192" s="90"/>
      <c r="G192" s="90"/>
      <c r="H192" s="90"/>
      <c r="J192" s="27"/>
      <c r="K192" s="91"/>
      <c r="L192" s="90"/>
    </row>
    <row r="193" spans="10:10">
      <c r="J193" s="27"/>
    </row>
    <row r="194" spans="10:10">
      <c r="J194" s="27"/>
    </row>
    <row r="195" spans="10:10">
      <c r="J195" s="27"/>
    </row>
    <row r="196" spans="10:10">
      <c r="J196" s="27"/>
    </row>
    <row r="197" spans="10:10">
      <c r="J197" s="27"/>
    </row>
    <row r="198" spans="10:10">
      <c r="J198" s="27"/>
    </row>
    <row r="199" spans="10:10">
      <c r="J199" s="27"/>
    </row>
    <row r="200" spans="10:10">
      <c r="J200" s="27"/>
    </row>
    <row r="201" spans="10:10">
      <c r="J201" s="27"/>
    </row>
    <row r="202" spans="10:10">
      <c r="J202" s="27"/>
    </row>
    <row r="203" spans="10:10">
      <c r="J203" s="27"/>
    </row>
    <row r="204" spans="10:10">
      <c r="J204" s="27"/>
    </row>
    <row r="205" spans="10:10">
      <c r="J205" s="27"/>
    </row>
    <row r="206" spans="10:10">
      <c r="J206" s="27"/>
    </row>
    <row r="207" spans="10:10">
      <c r="J207" s="27"/>
    </row>
    <row r="208" spans="10:10">
      <c r="J208" s="27"/>
    </row>
    <row r="209" spans="10:10">
      <c r="J209" s="27"/>
    </row>
    <row r="210" spans="10:10">
      <c r="J210" s="27"/>
    </row>
    <row r="211" spans="10:10">
      <c r="J211" s="27"/>
    </row>
    <row r="212" spans="10:10">
      <c r="J212" s="27"/>
    </row>
    <row r="213" spans="10:10">
      <c r="J213" s="27"/>
    </row>
    <row r="214" spans="10:10">
      <c r="J214" s="27"/>
    </row>
    <row r="215" spans="10:10">
      <c r="J215" s="27"/>
    </row>
    <row r="216" spans="10:10">
      <c r="J216" s="27"/>
    </row>
    <row r="217" spans="10:10">
      <c r="J217" s="27"/>
    </row>
    <row r="218" spans="10:10">
      <c r="J218" s="27"/>
    </row>
    <row r="219" spans="10:10">
      <c r="J219" s="27"/>
    </row>
    <row r="220" spans="10:10">
      <c r="J220" s="27"/>
    </row>
    <row r="221" spans="10:10">
      <c r="J221" s="27"/>
    </row>
  </sheetData>
  <sheetProtection algorithmName="SHA-512" hashValue="KzWlujGZzPAWw+kLRLmilxKJuBFXWIdVT4M/G93M3vn/g3tbo8zdR9/HTOLvHZRTAhp7vTb6WCdklIhH6BiS3Q==" saltValue="65tNpSoYpo+RfR+jSZTtXQ==" spinCount="100000" sheet="1" objects="1" scenarios="1" formatCells="0"/>
  <mergeCells count="204">
    <mergeCell ref="B172:F172"/>
    <mergeCell ref="B173:F173"/>
    <mergeCell ref="B174:F174"/>
    <mergeCell ref="B175:F175"/>
    <mergeCell ref="C167:E167"/>
    <mergeCell ref="C168:E168"/>
    <mergeCell ref="B169:C169"/>
    <mergeCell ref="D169:F169"/>
    <mergeCell ref="B170:F170"/>
    <mergeCell ref="B171:F171"/>
    <mergeCell ref="B162:F162"/>
    <mergeCell ref="B163:F163"/>
    <mergeCell ref="C164:F164"/>
    <mergeCell ref="B165:C165"/>
    <mergeCell ref="D165:E165"/>
    <mergeCell ref="C166:F166"/>
    <mergeCell ref="B157:C157"/>
    <mergeCell ref="D157:F157"/>
    <mergeCell ref="B158:F158"/>
    <mergeCell ref="B159:F159"/>
    <mergeCell ref="B160:F160"/>
    <mergeCell ref="B161:F161"/>
    <mergeCell ref="C151:F151"/>
    <mergeCell ref="C152:E152"/>
    <mergeCell ref="C153:E153"/>
    <mergeCell ref="C154:E154"/>
    <mergeCell ref="C155:E155"/>
    <mergeCell ref="C156:E156"/>
    <mergeCell ref="B146:F146"/>
    <mergeCell ref="B147:F147"/>
    <mergeCell ref="B148:F148"/>
    <mergeCell ref="C149:F149"/>
    <mergeCell ref="B150:C150"/>
    <mergeCell ref="D150:E150"/>
    <mergeCell ref="C141:E141"/>
    <mergeCell ref="B142:C142"/>
    <mergeCell ref="D142:F142"/>
    <mergeCell ref="B143:F143"/>
    <mergeCell ref="B144:F144"/>
    <mergeCell ref="B145:F145"/>
    <mergeCell ref="C135:F135"/>
    <mergeCell ref="C136:E136"/>
    <mergeCell ref="C137:E137"/>
    <mergeCell ref="C138:E138"/>
    <mergeCell ref="C139:E139"/>
    <mergeCell ref="C140:E140"/>
    <mergeCell ref="B129:F129"/>
    <mergeCell ref="B130:F130"/>
    <mergeCell ref="B131:F131"/>
    <mergeCell ref="B132:F132"/>
    <mergeCell ref="C133:F133"/>
    <mergeCell ref="B134:C134"/>
    <mergeCell ref="D134:E134"/>
    <mergeCell ref="C124:E124"/>
    <mergeCell ref="C125:E125"/>
    <mergeCell ref="B126:C126"/>
    <mergeCell ref="D126:F126"/>
    <mergeCell ref="B127:F127"/>
    <mergeCell ref="B128:F128"/>
    <mergeCell ref="C119:F119"/>
    <mergeCell ref="B120:C120"/>
    <mergeCell ref="D120:E120"/>
    <mergeCell ref="C121:F121"/>
    <mergeCell ref="C122:E122"/>
    <mergeCell ref="C123:E123"/>
    <mergeCell ref="B111:F111"/>
    <mergeCell ref="B112:F112"/>
    <mergeCell ref="B113:F113"/>
    <mergeCell ref="B117:F117"/>
    <mergeCell ref="B118:C118"/>
    <mergeCell ref="D118:E118"/>
    <mergeCell ref="C106:E106"/>
    <mergeCell ref="B107:C107"/>
    <mergeCell ref="D107:F107"/>
    <mergeCell ref="B108:F108"/>
    <mergeCell ref="B109:F109"/>
    <mergeCell ref="B110:F110"/>
    <mergeCell ref="C101:E101"/>
    <mergeCell ref="C102:F102"/>
    <mergeCell ref="B103:C103"/>
    <mergeCell ref="D103:E103"/>
    <mergeCell ref="C104:F104"/>
    <mergeCell ref="C105:E105"/>
    <mergeCell ref="C96:F96"/>
    <mergeCell ref="B97:C97"/>
    <mergeCell ref="D97:E97"/>
    <mergeCell ref="C98:F98"/>
    <mergeCell ref="C99:E99"/>
    <mergeCell ref="C100:E100"/>
    <mergeCell ref="B91:F91"/>
    <mergeCell ref="B92:F92"/>
    <mergeCell ref="B93:F93"/>
    <mergeCell ref="A94:A95"/>
    <mergeCell ref="B94:F94"/>
    <mergeCell ref="B95:C95"/>
    <mergeCell ref="D95:E95"/>
    <mergeCell ref="C86:E86"/>
    <mergeCell ref="B87:C87"/>
    <mergeCell ref="D87:F87"/>
    <mergeCell ref="B88:F88"/>
    <mergeCell ref="B89:F89"/>
    <mergeCell ref="B90:F90"/>
    <mergeCell ref="C81:E81"/>
    <mergeCell ref="C82:F82"/>
    <mergeCell ref="B83:C83"/>
    <mergeCell ref="D83:E83"/>
    <mergeCell ref="C84:F84"/>
    <mergeCell ref="C85:E85"/>
    <mergeCell ref="C76:F76"/>
    <mergeCell ref="B77:C77"/>
    <mergeCell ref="D77:E77"/>
    <mergeCell ref="C78:F78"/>
    <mergeCell ref="C79:E79"/>
    <mergeCell ref="C80:E80"/>
    <mergeCell ref="B70:F70"/>
    <mergeCell ref="B71:F71"/>
    <mergeCell ref="B72:F72"/>
    <mergeCell ref="B73:F73"/>
    <mergeCell ref="A74:A75"/>
    <mergeCell ref="B74:F74"/>
    <mergeCell ref="B75:C75"/>
    <mergeCell ref="D75:E75"/>
    <mergeCell ref="C65:E65"/>
    <mergeCell ref="C66:E66"/>
    <mergeCell ref="B67:C67"/>
    <mergeCell ref="D67:F67"/>
    <mergeCell ref="B68:F68"/>
    <mergeCell ref="B69:F69"/>
    <mergeCell ref="C60:E60"/>
    <mergeCell ref="C61:E61"/>
    <mergeCell ref="C62:F62"/>
    <mergeCell ref="B63:C63"/>
    <mergeCell ref="D63:E63"/>
    <mergeCell ref="C64:F64"/>
    <mergeCell ref="C55:E55"/>
    <mergeCell ref="C56:E56"/>
    <mergeCell ref="C57:F57"/>
    <mergeCell ref="B58:C58"/>
    <mergeCell ref="D58:E58"/>
    <mergeCell ref="C59:F59"/>
    <mergeCell ref="C50:E50"/>
    <mergeCell ref="C51:F51"/>
    <mergeCell ref="B52:C52"/>
    <mergeCell ref="D52:E52"/>
    <mergeCell ref="C53:F53"/>
    <mergeCell ref="C54:E54"/>
    <mergeCell ref="C45:F45"/>
    <mergeCell ref="B46:C46"/>
    <mergeCell ref="D46:E46"/>
    <mergeCell ref="C47:F47"/>
    <mergeCell ref="C48:E48"/>
    <mergeCell ref="C49:E49"/>
    <mergeCell ref="B38:F38"/>
    <mergeCell ref="B39:F39"/>
    <mergeCell ref="B40:F40"/>
    <mergeCell ref="B41:F41"/>
    <mergeCell ref="B42:F42"/>
    <mergeCell ref="A43:A44"/>
    <mergeCell ref="B43:F43"/>
    <mergeCell ref="B44:C44"/>
    <mergeCell ref="D44:E44"/>
    <mergeCell ref="C33:E33"/>
    <mergeCell ref="C34:E34"/>
    <mergeCell ref="C35:E35"/>
    <mergeCell ref="B36:C36"/>
    <mergeCell ref="D36:F36"/>
    <mergeCell ref="B37:F37"/>
    <mergeCell ref="C28:E28"/>
    <mergeCell ref="C29:F29"/>
    <mergeCell ref="B30:C30"/>
    <mergeCell ref="D30:E30"/>
    <mergeCell ref="C31:F31"/>
    <mergeCell ref="C32:E32"/>
    <mergeCell ref="C23:F23"/>
    <mergeCell ref="B24:C24"/>
    <mergeCell ref="D24:E24"/>
    <mergeCell ref="C25:F25"/>
    <mergeCell ref="C26:E26"/>
    <mergeCell ref="C27:E27"/>
    <mergeCell ref="B18:F18"/>
    <mergeCell ref="B19:F19"/>
    <mergeCell ref="B20:F20"/>
    <mergeCell ref="A21:A22"/>
    <mergeCell ref="B21:F21"/>
    <mergeCell ref="B22:C22"/>
    <mergeCell ref="D22:E22"/>
    <mergeCell ref="C13:E13"/>
    <mergeCell ref="B14:C14"/>
    <mergeCell ref="D14:F14"/>
    <mergeCell ref="B15:F15"/>
    <mergeCell ref="B16:F16"/>
    <mergeCell ref="B17:F17"/>
    <mergeCell ref="B8:C8"/>
    <mergeCell ref="D8:E8"/>
    <mergeCell ref="C9:F9"/>
    <mergeCell ref="C10:E10"/>
    <mergeCell ref="C11:E11"/>
    <mergeCell ref="C12:E12"/>
    <mergeCell ref="B4:F4"/>
    <mergeCell ref="A5:A6"/>
    <mergeCell ref="B5:F5"/>
    <mergeCell ref="B6:C6"/>
    <mergeCell ref="D6:E6"/>
    <mergeCell ref="C7:F7"/>
  </mergeCells>
  <phoneticPr fontId="3"/>
  <dataValidations count="2">
    <dataValidation type="textLength" imeMode="on" operator="lessThanOrEqual" allowBlank="1" showErrorMessage="1" errorTitle="もう一度入力してください！" error="文字数がオーバーしました。_x000a_（256文字までになるように短くしてください。）" sqref="B8:B9 C9 B16:F16 B18:F18 B20:F20 B24:B25 C25 B30:B31 C31 B38:F38 B40:F40 B42:F42 B46:B47 C47 B52:B53 C53 B58:B59 C59 B63:B64 C64 B69:F69 B71:F71 B73:F73 B77:B78 C78 B83:B84 C84 B89:F89 B91:F91 B93:F93 B97:B98 C98 B103:B104 C104 B109:F109 B111:F111 B113:F113 B120:B121 C121 B128:F128 B130:F130 B132:F132 B134:B135 C135 B144:F144 B146:F146 B148:F148 B150:B151 C151 B159:F159 B161:F161 B163:F163 B165:B166 C166 B171:F171 B173:F173 B175:F175" xr:uid="{101CD90A-FE8A-4D68-8D96-29A23FC66D78}">
      <formula1>256</formula1>
    </dataValidation>
    <dataValidation type="textLength" imeMode="on" operator="lessThanOrEqual" allowBlank="1" showErrorMessage="1" errorTitle="もう一度入力してください！" error="文字数がオーバーしました。_x000a_（40文字までになるように短くしてください。）" sqref="B15:F15 B17:F17 B19:F19 B37:F37 B39:F39 B41:F41 B68:F68 B70:F70 B72:F72 B88:F88 B90:F90 B92:F92 B108:F108 B110:F110 B112:F112 B127:F127 B129:F129 B131:F131 B143:F143 B145:F145 B147:F147 B158:F158 B160:F160 B162:F162 B170:F170 B172:F172 B174:F174" xr:uid="{A870AB22-FF81-49C0-82E3-DCA9A728A539}">
      <formula1>40</formula1>
    </dataValidation>
  </dataValidations>
  <printOptions horizontalCentered="1"/>
  <pageMargins left="0.59055118110236227" right="0.59055118110236227" top="0.59055118110236227" bottom="0.39370078740157483" header="0.51181102362204722" footer="0.31496062992125984"/>
  <pageSetup paperSize="9" scale="75" orientation="portrait" blackAndWhite="1" r:id="rId1"/>
  <headerFooter alignWithMargins="0">
    <oddFooter>&amp;R&amp;P／&amp;N</oddFooter>
  </headerFooter>
  <rowBreaks count="7" manualBreakCount="7">
    <brk id="20" max="5" man="1"/>
    <brk id="42" max="5" man="1"/>
    <brk id="73" max="5" man="1"/>
    <brk id="93" max="5" man="1"/>
    <brk id="115" max="5" man="1"/>
    <brk id="148" max="5" man="1"/>
    <brk id="175" max="5" man="1"/>
  </row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Group Box 1">
              <controlPr defaultSize="0" autoFill="0" autoPict="0">
                <anchor moveWithCells="1" sizeWithCells="1">
                  <from>
                    <xdr:col>0</xdr:col>
                    <xdr:colOff>225136</xdr:colOff>
                    <xdr:row>8</xdr:row>
                    <xdr:rowOff>153267</xdr:rowOff>
                  </from>
                  <to>
                    <xdr:col>5</xdr:col>
                    <xdr:colOff>801832</xdr:colOff>
                    <xdr:row>9</xdr:row>
                    <xdr:rowOff>466726</xdr:rowOff>
                  </to>
                </anchor>
              </controlPr>
            </control>
          </mc:Choice>
        </mc:AlternateContent>
        <mc:AlternateContent xmlns:mc="http://schemas.openxmlformats.org/markup-compatibility/2006">
          <mc:Choice Requires="x14">
            <control shapeId="12290" r:id="rId5" name="Option Button 2">
              <controlPr defaultSize="0" autoFill="0" autoLine="0" autoPict="0">
                <anchor moveWithCells="1" sizeWithCells="1">
                  <from>
                    <xdr:col>5</xdr:col>
                    <xdr:colOff>20274</xdr:colOff>
                    <xdr:row>9</xdr:row>
                    <xdr:rowOff>185470</xdr:rowOff>
                  </from>
                  <to>
                    <xdr:col>5</xdr:col>
                    <xdr:colOff>611208</xdr:colOff>
                    <xdr:row>9</xdr:row>
                    <xdr:rowOff>408528</xdr:rowOff>
                  </to>
                </anchor>
              </controlPr>
            </control>
          </mc:Choice>
        </mc:AlternateContent>
        <mc:AlternateContent xmlns:mc="http://schemas.openxmlformats.org/markup-compatibility/2006">
          <mc:Choice Requires="x14">
            <control shapeId="12291" r:id="rId6" name="Option Button 3">
              <controlPr defaultSize="0" autoFill="0" autoLine="0" autoPict="0">
                <anchor moveWithCells="1" sizeWithCells="1">
                  <from>
                    <xdr:col>1</xdr:col>
                    <xdr:colOff>511221</xdr:colOff>
                    <xdr:row>9</xdr:row>
                    <xdr:rowOff>185470</xdr:rowOff>
                  </from>
                  <to>
                    <xdr:col>1</xdr:col>
                    <xdr:colOff>921063</xdr:colOff>
                    <xdr:row>9</xdr:row>
                    <xdr:rowOff>408528</xdr:rowOff>
                  </to>
                </anchor>
              </controlPr>
            </control>
          </mc:Choice>
        </mc:AlternateContent>
        <mc:AlternateContent xmlns:mc="http://schemas.openxmlformats.org/markup-compatibility/2006">
          <mc:Choice Requires="x14">
            <control shapeId="12292" r:id="rId7" name="Option Button 4">
              <controlPr defaultSize="0" autoFill="0" autoLine="0" autoPict="0">
                <anchor moveWithCells="1" sizeWithCells="1">
                  <from>
                    <xdr:col>1</xdr:col>
                    <xdr:colOff>53723</xdr:colOff>
                    <xdr:row>9</xdr:row>
                    <xdr:rowOff>185470</xdr:rowOff>
                  </from>
                  <to>
                    <xdr:col>1</xdr:col>
                    <xdr:colOff>463565</xdr:colOff>
                    <xdr:row>9</xdr:row>
                    <xdr:rowOff>408528</xdr:rowOff>
                  </to>
                </anchor>
              </controlPr>
            </control>
          </mc:Choice>
        </mc:AlternateContent>
        <mc:AlternateContent xmlns:mc="http://schemas.openxmlformats.org/markup-compatibility/2006">
          <mc:Choice Requires="x14">
            <control shapeId="12293" r:id="rId8" name="Group Box 5">
              <controlPr defaultSize="0" autoFill="0" autoPict="0">
                <anchor moveWithCells="1" sizeWithCells="1">
                  <from>
                    <xdr:col>0</xdr:col>
                    <xdr:colOff>225136</xdr:colOff>
                    <xdr:row>9</xdr:row>
                    <xdr:rowOff>466726</xdr:rowOff>
                  </from>
                  <to>
                    <xdr:col>5</xdr:col>
                    <xdr:colOff>801832</xdr:colOff>
                    <xdr:row>10</xdr:row>
                    <xdr:rowOff>475385</xdr:rowOff>
                  </to>
                </anchor>
              </controlPr>
            </control>
          </mc:Choice>
        </mc:AlternateContent>
        <mc:AlternateContent xmlns:mc="http://schemas.openxmlformats.org/markup-compatibility/2006">
          <mc:Choice Requires="x14">
            <control shapeId="12294" r:id="rId9" name="Option Button 6">
              <controlPr defaultSize="0" autoFill="0" autoLine="0" autoPict="0">
                <anchor moveWithCells="1" sizeWithCells="1">
                  <from>
                    <xdr:col>5</xdr:col>
                    <xdr:colOff>20274</xdr:colOff>
                    <xdr:row>10</xdr:row>
                    <xdr:rowOff>194129</xdr:rowOff>
                  </from>
                  <to>
                    <xdr:col>5</xdr:col>
                    <xdr:colOff>611208</xdr:colOff>
                    <xdr:row>10</xdr:row>
                    <xdr:rowOff>417187</xdr:rowOff>
                  </to>
                </anchor>
              </controlPr>
            </control>
          </mc:Choice>
        </mc:AlternateContent>
        <mc:AlternateContent xmlns:mc="http://schemas.openxmlformats.org/markup-compatibility/2006">
          <mc:Choice Requires="x14">
            <control shapeId="12295" r:id="rId10" name="Option Button 7">
              <controlPr defaultSize="0" autoFill="0" autoLine="0" autoPict="0">
                <anchor moveWithCells="1" sizeWithCells="1">
                  <from>
                    <xdr:col>1</xdr:col>
                    <xdr:colOff>511221</xdr:colOff>
                    <xdr:row>10</xdr:row>
                    <xdr:rowOff>194129</xdr:rowOff>
                  </from>
                  <to>
                    <xdr:col>1</xdr:col>
                    <xdr:colOff>921063</xdr:colOff>
                    <xdr:row>10</xdr:row>
                    <xdr:rowOff>417187</xdr:rowOff>
                  </to>
                </anchor>
              </controlPr>
            </control>
          </mc:Choice>
        </mc:AlternateContent>
        <mc:AlternateContent xmlns:mc="http://schemas.openxmlformats.org/markup-compatibility/2006">
          <mc:Choice Requires="x14">
            <control shapeId="12296" r:id="rId11" name="Option Button 8">
              <controlPr defaultSize="0" autoFill="0" autoLine="0" autoPict="0">
                <anchor moveWithCells="1" sizeWithCells="1">
                  <from>
                    <xdr:col>1</xdr:col>
                    <xdr:colOff>53723</xdr:colOff>
                    <xdr:row>10</xdr:row>
                    <xdr:rowOff>194129</xdr:rowOff>
                  </from>
                  <to>
                    <xdr:col>1</xdr:col>
                    <xdr:colOff>463565</xdr:colOff>
                    <xdr:row>10</xdr:row>
                    <xdr:rowOff>417187</xdr:rowOff>
                  </to>
                </anchor>
              </controlPr>
            </control>
          </mc:Choice>
        </mc:AlternateContent>
        <mc:AlternateContent xmlns:mc="http://schemas.openxmlformats.org/markup-compatibility/2006">
          <mc:Choice Requires="x14">
            <control shapeId="12297" r:id="rId12" name="Group Box 9">
              <controlPr defaultSize="0" autoFill="0" autoPict="0">
                <anchor moveWithCells="1" sizeWithCells="1">
                  <from>
                    <xdr:col>0</xdr:col>
                    <xdr:colOff>225136</xdr:colOff>
                    <xdr:row>10</xdr:row>
                    <xdr:rowOff>475386</xdr:rowOff>
                  </from>
                  <to>
                    <xdr:col>5</xdr:col>
                    <xdr:colOff>801832</xdr:colOff>
                    <xdr:row>12</xdr:row>
                    <xdr:rowOff>7795</xdr:rowOff>
                  </to>
                </anchor>
              </controlPr>
            </control>
          </mc:Choice>
        </mc:AlternateContent>
        <mc:AlternateContent xmlns:mc="http://schemas.openxmlformats.org/markup-compatibility/2006">
          <mc:Choice Requires="x14">
            <control shapeId="12298" r:id="rId13" name="Option Button 10">
              <controlPr defaultSize="0" autoFill="0" autoLine="0" autoPict="0">
                <anchor moveWithCells="1" sizeWithCells="1">
                  <from>
                    <xdr:col>5</xdr:col>
                    <xdr:colOff>20274</xdr:colOff>
                    <xdr:row>11</xdr:row>
                    <xdr:rowOff>202788</xdr:rowOff>
                  </from>
                  <to>
                    <xdr:col>5</xdr:col>
                    <xdr:colOff>611208</xdr:colOff>
                    <xdr:row>11</xdr:row>
                    <xdr:rowOff>425846</xdr:rowOff>
                  </to>
                </anchor>
              </controlPr>
            </control>
          </mc:Choice>
        </mc:AlternateContent>
        <mc:AlternateContent xmlns:mc="http://schemas.openxmlformats.org/markup-compatibility/2006">
          <mc:Choice Requires="x14">
            <control shapeId="12299" r:id="rId14" name="Option Button 11">
              <controlPr defaultSize="0" autoFill="0" autoLine="0" autoPict="0">
                <anchor moveWithCells="1" sizeWithCells="1">
                  <from>
                    <xdr:col>1</xdr:col>
                    <xdr:colOff>511221</xdr:colOff>
                    <xdr:row>11</xdr:row>
                    <xdr:rowOff>202788</xdr:rowOff>
                  </from>
                  <to>
                    <xdr:col>1</xdr:col>
                    <xdr:colOff>921063</xdr:colOff>
                    <xdr:row>11</xdr:row>
                    <xdr:rowOff>425846</xdr:rowOff>
                  </to>
                </anchor>
              </controlPr>
            </control>
          </mc:Choice>
        </mc:AlternateContent>
        <mc:AlternateContent xmlns:mc="http://schemas.openxmlformats.org/markup-compatibility/2006">
          <mc:Choice Requires="x14">
            <control shapeId="12300" r:id="rId15" name="Option Button 12">
              <controlPr defaultSize="0" autoFill="0" autoLine="0" autoPict="0">
                <anchor moveWithCells="1" sizeWithCells="1">
                  <from>
                    <xdr:col>1</xdr:col>
                    <xdr:colOff>53723</xdr:colOff>
                    <xdr:row>11</xdr:row>
                    <xdr:rowOff>202788</xdr:rowOff>
                  </from>
                  <to>
                    <xdr:col>1</xdr:col>
                    <xdr:colOff>463565</xdr:colOff>
                    <xdr:row>11</xdr:row>
                    <xdr:rowOff>425846</xdr:rowOff>
                  </to>
                </anchor>
              </controlPr>
            </control>
          </mc:Choice>
        </mc:AlternateContent>
        <mc:AlternateContent xmlns:mc="http://schemas.openxmlformats.org/markup-compatibility/2006">
          <mc:Choice Requires="x14">
            <control shapeId="12301" r:id="rId16" name="Group Box 13">
              <controlPr defaultSize="0" autoFill="0" autoPict="0">
                <anchor moveWithCells="1" sizeWithCells="1">
                  <from>
                    <xdr:col>0</xdr:col>
                    <xdr:colOff>225136</xdr:colOff>
                    <xdr:row>12</xdr:row>
                    <xdr:rowOff>7795</xdr:rowOff>
                  </from>
                  <to>
                    <xdr:col>5</xdr:col>
                    <xdr:colOff>801832</xdr:colOff>
                    <xdr:row>13</xdr:row>
                    <xdr:rowOff>16454</xdr:rowOff>
                  </to>
                </anchor>
              </controlPr>
            </control>
          </mc:Choice>
        </mc:AlternateContent>
        <mc:AlternateContent xmlns:mc="http://schemas.openxmlformats.org/markup-compatibility/2006">
          <mc:Choice Requires="x14">
            <control shapeId="12302" r:id="rId17" name="Option Button 14">
              <controlPr defaultSize="0" autoFill="0" autoLine="0" autoPict="0">
                <anchor moveWithCells="1" sizeWithCells="1">
                  <from>
                    <xdr:col>5</xdr:col>
                    <xdr:colOff>20274</xdr:colOff>
                    <xdr:row>12</xdr:row>
                    <xdr:rowOff>211445</xdr:rowOff>
                  </from>
                  <to>
                    <xdr:col>5</xdr:col>
                    <xdr:colOff>611208</xdr:colOff>
                    <xdr:row>12</xdr:row>
                    <xdr:rowOff>434503</xdr:rowOff>
                  </to>
                </anchor>
              </controlPr>
            </control>
          </mc:Choice>
        </mc:AlternateContent>
        <mc:AlternateContent xmlns:mc="http://schemas.openxmlformats.org/markup-compatibility/2006">
          <mc:Choice Requires="x14">
            <control shapeId="12303" r:id="rId18" name="Option Button 15">
              <controlPr defaultSize="0" autoFill="0" autoLine="0" autoPict="0">
                <anchor moveWithCells="1" sizeWithCells="1">
                  <from>
                    <xdr:col>1</xdr:col>
                    <xdr:colOff>511221</xdr:colOff>
                    <xdr:row>12</xdr:row>
                    <xdr:rowOff>211445</xdr:rowOff>
                  </from>
                  <to>
                    <xdr:col>1</xdr:col>
                    <xdr:colOff>921063</xdr:colOff>
                    <xdr:row>12</xdr:row>
                    <xdr:rowOff>434503</xdr:rowOff>
                  </to>
                </anchor>
              </controlPr>
            </control>
          </mc:Choice>
        </mc:AlternateContent>
        <mc:AlternateContent xmlns:mc="http://schemas.openxmlformats.org/markup-compatibility/2006">
          <mc:Choice Requires="x14">
            <control shapeId="12304" r:id="rId19" name="Option Button 16">
              <controlPr defaultSize="0" autoFill="0" autoLine="0" autoPict="0">
                <anchor moveWithCells="1" sizeWithCells="1">
                  <from>
                    <xdr:col>1</xdr:col>
                    <xdr:colOff>53723</xdr:colOff>
                    <xdr:row>12</xdr:row>
                    <xdr:rowOff>211445</xdr:rowOff>
                  </from>
                  <to>
                    <xdr:col>1</xdr:col>
                    <xdr:colOff>463565</xdr:colOff>
                    <xdr:row>12</xdr:row>
                    <xdr:rowOff>434503</xdr:rowOff>
                  </to>
                </anchor>
              </controlPr>
            </control>
          </mc:Choice>
        </mc:AlternateContent>
        <mc:AlternateContent xmlns:mc="http://schemas.openxmlformats.org/markup-compatibility/2006">
          <mc:Choice Requires="x14">
            <control shapeId="12305" r:id="rId20" name="Group Box 17">
              <controlPr defaultSize="0" autoFill="0" autoPict="0">
                <anchor moveWithCells="1" sizeWithCells="1">
                  <from>
                    <xdr:col>0</xdr:col>
                    <xdr:colOff>225136</xdr:colOff>
                    <xdr:row>24</xdr:row>
                    <xdr:rowOff>162797</xdr:rowOff>
                  </from>
                  <to>
                    <xdr:col>5</xdr:col>
                    <xdr:colOff>801832</xdr:colOff>
                    <xdr:row>26</xdr:row>
                    <xdr:rowOff>6</xdr:rowOff>
                  </to>
                </anchor>
              </controlPr>
            </control>
          </mc:Choice>
        </mc:AlternateContent>
        <mc:AlternateContent xmlns:mc="http://schemas.openxmlformats.org/markup-compatibility/2006">
          <mc:Choice Requires="x14">
            <control shapeId="12306" r:id="rId21" name="Option Button 18">
              <controlPr defaultSize="0" autoFill="0" autoLine="0" autoPict="0">
                <anchor moveWithCells="1" sizeWithCells="1">
                  <from>
                    <xdr:col>5</xdr:col>
                    <xdr:colOff>20274</xdr:colOff>
                    <xdr:row>25</xdr:row>
                    <xdr:rowOff>194981</xdr:rowOff>
                  </from>
                  <to>
                    <xdr:col>5</xdr:col>
                    <xdr:colOff>611208</xdr:colOff>
                    <xdr:row>25</xdr:row>
                    <xdr:rowOff>418039</xdr:rowOff>
                  </to>
                </anchor>
              </controlPr>
            </control>
          </mc:Choice>
        </mc:AlternateContent>
        <mc:AlternateContent xmlns:mc="http://schemas.openxmlformats.org/markup-compatibility/2006">
          <mc:Choice Requires="x14">
            <control shapeId="12307" r:id="rId22" name="Option Button 19">
              <controlPr defaultSize="0" autoFill="0" autoLine="0" autoPict="0">
                <anchor moveWithCells="1" sizeWithCells="1">
                  <from>
                    <xdr:col>1</xdr:col>
                    <xdr:colOff>511221</xdr:colOff>
                    <xdr:row>25</xdr:row>
                    <xdr:rowOff>194981</xdr:rowOff>
                  </from>
                  <to>
                    <xdr:col>1</xdr:col>
                    <xdr:colOff>921063</xdr:colOff>
                    <xdr:row>25</xdr:row>
                    <xdr:rowOff>418039</xdr:rowOff>
                  </to>
                </anchor>
              </controlPr>
            </control>
          </mc:Choice>
        </mc:AlternateContent>
        <mc:AlternateContent xmlns:mc="http://schemas.openxmlformats.org/markup-compatibility/2006">
          <mc:Choice Requires="x14">
            <control shapeId="12308" r:id="rId23" name="Option Button 20">
              <controlPr defaultSize="0" autoFill="0" autoLine="0" autoPict="0">
                <anchor moveWithCells="1" sizeWithCells="1">
                  <from>
                    <xdr:col>1</xdr:col>
                    <xdr:colOff>53723</xdr:colOff>
                    <xdr:row>25</xdr:row>
                    <xdr:rowOff>194981</xdr:rowOff>
                  </from>
                  <to>
                    <xdr:col>1</xdr:col>
                    <xdr:colOff>463565</xdr:colOff>
                    <xdr:row>25</xdr:row>
                    <xdr:rowOff>418039</xdr:rowOff>
                  </to>
                </anchor>
              </controlPr>
            </control>
          </mc:Choice>
        </mc:AlternateContent>
        <mc:AlternateContent xmlns:mc="http://schemas.openxmlformats.org/markup-compatibility/2006">
          <mc:Choice Requires="x14">
            <control shapeId="12309" r:id="rId24" name="Group Box 21">
              <controlPr defaultSize="0" autoFill="0" autoPict="0">
                <anchor moveWithCells="1" sizeWithCells="1">
                  <from>
                    <xdr:col>0</xdr:col>
                    <xdr:colOff>225136</xdr:colOff>
                    <xdr:row>26</xdr:row>
                    <xdr:rowOff>6</xdr:rowOff>
                  </from>
                  <to>
                    <xdr:col>5</xdr:col>
                    <xdr:colOff>801832</xdr:colOff>
                    <xdr:row>27</xdr:row>
                    <xdr:rowOff>8665</xdr:rowOff>
                  </to>
                </anchor>
              </controlPr>
            </control>
          </mc:Choice>
        </mc:AlternateContent>
        <mc:AlternateContent xmlns:mc="http://schemas.openxmlformats.org/markup-compatibility/2006">
          <mc:Choice Requires="x14">
            <control shapeId="12310" r:id="rId25" name="Option Button 22">
              <controlPr defaultSize="0" autoFill="0" autoLine="0" autoPict="0">
                <anchor moveWithCells="1" sizeWithCells="1">
                  <from>
                    <xdr:col>5</xdr:col>
                    <xdr:colOff>20274</xdr:colOff>
                    <xdr:row>26</xdr:row>
                    <xdr:rowOff>203637</xdr:rowOff>
                  </from>
                  <to>
                    <xdr:col>5</xdr:col>
                    <xdr:colOff>611208</xdr:colOff>
                    <xdr:row>26</xdr:row>
                    <xdr:rowOff>426695</xdr:rowOff>
                  </to>
                </anchor>
              </controlPr>
            </control>
          </mc:Choice>
        </mc:AlternateContent>
        <mc:AlternateContent xmlns:mc="http://schemas.openxmlformats.org/markup-compatibility/2006">
          <mc:Choice Requires="x14">
            <control shapeId="12311" r:id="rId26" name="Option Button 23">
              <controlPr defaultSize="0" autoFill="0" autoLine="0" autoPict="0">
                <anchor moveWithCells="1" sizeWithCells="1">
                  <from>
                    <xdr:col>1</xdr:col>
                    <xdr:colOff>511221</xdr:colOff>
                    <xdr:row>26</xdr:row>
                    <xdr:rowOff>203637</xdr:rowOff>
                  </from>
                  <to>
                    <xdr:col>1</xdr:col>
                    <xdr:colOff>921063</xdr:colOff>
                    <xdr:row>26</xdr:row>
                    <xdr:rowOff>426695</xdr:rowOff>
                  </to>
                </anchor>
              </controlPr>
            </control>
          </mc:Choice>
        </mc:AlternateContent>
        <mc:AlternateContent xmlns:mc="http://schemas.openxmlformats.org/markup-compatibility/2006">
          <mc:Choice Requires="x14">
            <control shapeId="12312" r:id="rId27" name="Option Button 24">
              <controlPr defaultSize="0" autoFill="0" autoLine="0" autoPict="0">
                <anchor moveWithCells="1" sizeWithCells="1">
                  <from>
                    <xdr:col>1</xdr:col>
                    <xdr:colOff>53723</xdr:colOff>
                    <xdr:row>26</xdr:row>
                    <xdr:rowOff>203637</xdr:rowOff>
                  </from>
                  <to>
                    <xdr:col>1</xdr:col>
                    <xdr:colOff>463565</xdr:colOff>
                    <xdr:row>26</xdr:row>
                    <xdr:rowOff>426695</xdr:rowOff>
                  </to>
                </anchor>
              </controlPr>
            </control>
          </mc:Choice>
        </mc:AlternateContent>
        <mc:AlternateContent xmlns:mc="http://schemas.openxmlformats.org/markup-compatibility/2006">
          <mc:Choice Requires="x14">
            <control shapeId="12313" r:id="rId28" name="Group Box 25">
              <controlPr defaultSize="0" autoFill="0" autoPict="0">
                <anchor moveWithCells="1" sizeWithCells="1">
                  <from>
                    <xdr:col>0</xdr:col>
                    <xdr:colOff>225136</xdr:colOff>
                    <xdr:row>27</xdr:row>
                    <xdr:rowOff>8665</xdr:rowOff>
                  </from>
                  <to>
                    <xdr:col>5</xdr:col>
                    <xdr:colOff>801832</xdr:colOff>
                    <xdr:row>28</xdr:row>
                    <xdr:rowOff>17324</xdr:rowOff>
                  </to>
                </anchor>
              </controlPr>
            </control>
          </mc:Choice>
        </mc:AlternateContent>
        <mc:AlternateContent xmlns:mc="http://schemas.openxmlformats.org/markup-compatibility/2006">
          <mc:Choice Requires="x14">
            <control shapeId="12314" r:id="rId29" name="Option Button 26">
              <controlPr defaultSize="0" autoFill="0" autoLine="0" autoPict="0">
                <anchor moveWithCells="1" sizeWithCells="1">
                  <from>
                    <xdr:col>5</xdr:col>
                    <xdr:colOff>20274</xdr:colOff>
                    <xdr:row>27</xdr:row>
                    <xdr:rowOff>212296</xdr:rowOff>
                  </from>
                  <to>
                    <xdr:col>5</xdr:col>
                    <xdr:colOff>611208</xdr:colOff>
                    <xdr:row>27</xdr:row>
                    <xdr:rowOff>435354</xdr:rowOff>
                  </to>
                </anchor>
              </controlPr>
            </control>
          </mc:Choice>
        </mc:AlternateContent>
        <mc:AlternateContent xmlns:mc="http://schemas.openxmlformats.org/markup-compatibility/2006">
          <mc:Choice Requires="x14">
            <control shapeId="12315" r:id="rId30" name="Option Button 27">
              <controlPr defaultSize="0" autoFill="0" autoLine="0" autoPict="0">
                <anchor moveWithCells="1" sizeWithCells="1">
                  <from>
                    <xdr:col>1</xdr:col>
                    <xdr:colOff>511221</xdr:colOff>
                    <xdr:row>27</xdr:row>
                    <xdr:rowOff>212296</xdr:rowOff>
                  </from>
                  <to>
                    <xdr:col>1</xdr:col>
                    <xdr:colOff>921063</xdr:colOff>
                    <xdr:row>27</xdr:row>
                    <xdr:rowOff>435354</xdr:rowOff>
                  </to>
                </anchor>
              </controlPr>
            </control>
          </mc:Choice>
        </mc:AlternateContent>
        <mc:AlternateContent xmlns:mc="http://schemas.openxmlformats.org/markup-compatibility/2006">
          <mc:Choice Requires="x14">
            <control shapeId="12316" r:id="rId31" name="Option Button 28">
              <controlPr defaultSize="0" autoFill="0" autoLine="0" autoPict="0">
                <anchor moveWithCells="1" sizeWithCells="1">
                  <from>
                    <xdr:col>1</xdr:col>
                    <xdr:colOff>53723</xdr:colOff>
                    <xdr:row>27</xdr:row>
                    <xdr:rowOff>212296</xdr:rowOff>
                  </from>
                  <to>
                    <xdr:col>1</xdr:col>
                    <xdr:colOff>463565</xdr:colOff>
                    <xdr:row>27</xdr:row>
                    <xdr:rowOff>435354</xdr:rowOff>
                  </to>
                </anchor>
              </controlPr>
            </control>
          </mc:Choice>
        </mc:AlternateContent>
        <mc:AlternateContent xmlns:mc="http://schemas.openxmlformats.org/markup-compatibility/2006">
          <mc:Choice Requires="x14">
            <control shapeId="12317" r:id="rId32" name="Group Box 29">
              <controlPr defaultSize="0" autoFill="0" autoPict="0">
                <anchor moveWithCells="1" sizeWithCells="1">
                  <from>
                    <xdr:col>0</xdr:col>
                    <xdr:colOff>225136</xdr:colOff>
                    <xdr:row>31</xdr:row>
                    <xdr:rowOff>29448</xdr:rowOff>
                  </from>
                  <to>
                    <xdr:col>5</xdr:col>
                    <xdr:colOff>801832</xdr:colOff>
                    <xdr:row>32</xdr:row>
                    <xdr:rowOff>38107</xdr:rowOff>
                  </to>
                </anchor>
              </controlPr>
            </control>
          </mc:Choice>
        </mc:AlternateContent>
        <mc:AlternateContent xmlns:mc="http://schemas.openxmlformats.org/markup-compatibility/2006">
          <mc:Choice Requires="x14">
            <control shapeId="12318" r:id="rId33" name="Option Button 30">
              <controlPr defaultSize="0" autoFill="0" autoLine="0" autoPict="0">
                <anchor moveWithCells="1" sizeWithCells="1">
                  <from>
                    <xdr:col>5</xdr:col>
                    <xdr:colOff>20274</xdr:colOff>
                    <xdr:row>31</xdr:row>
                    <xdr:rowOff>233073</xdr:rowOff>
                  </from>
                  <to>
                    <xdr:col>5</xdr:col>
                    <xdr:colOff>611208</xdr:colOff>
                    <xdr:row>31</xdr:row>
                    <xdr:rowOff>456131</xdr:rowOff>
                  </to>
                </anchor>
              </controlPr>
            </control>
          </mc:Choice>
        </mc:AlternateContent>
        <mc:AlternateContent xmlns:mc="http://schemas.openxmlformats.org/markup-compatibility/2006">
          <mc:Choice Requires="x14">
            <control shapeId="12319" r:id="rId34" name="Option Button 31">
              <controlPr defaultSize="0" autoFill="0" autoLine="0" autoPict="0">
                <anchor moveWithCells="1" sizeWithCells="1">
                  <from>
                    <xdr:col>1</xdr:col>
                    <xdr:colOff>511221</xdr:colOff>
                    <xdr:row>31</xdr:row>
                    <xdr:rowOff>233073</xdr:rowOff>
                  </from>
                  <to>
                    <xdr:col>1</xdr:col>
                    <xdr:colOff>921063</xdr:colOff>
                    <xdr:row>31</xdr:row>
                    <xdr:rowOff>456131</xdr:rowOff>
                  </to>
                </anchor>
              </controlPr>
            </control>
          </mc:Choice>
        </mc:AlternateContent>
        <mc:AlternateContent xmlns:mc="http://schemas.openxmlformats.org/markup-compatibility/2006">
          <mc:Choice Requires="x14">
            <control shapeId="12320" r:id="rId35" name="Option Button 32">
              <controlPr defaultSize="0" autoFill="0" autoLine="0" autoPict="0">
                <anchor moveWithCells="1" sizeWithCells="1">
                  <from>
                    <xdr:col>1</xdr:col>
                    <xdr:colOff>53723</xdr:colOff>
                    <xdr:row>31</xdr:row>
                    <xdr:rowOff>233073</xdr:rowOff>
                  </from>
                  <to>
                    <xdr:col>1</xdr:col>
                    <xdr:colOff>463565</xdr:colOff>
                    <xdr:row>31</xdr:row>
                    <xdr:rowOff>456131</xdr:rowOff>
                  </to>
                </anchor>
              </controlPr>
            </control>
          </mc:Choice>
        </mc:AlternateContent>
        <mc:AlternateContent xmlns:mc="http://schemas.openxmlformats.org/markup-compatibility/2006">
          <mc:Choice Requires="x14">
            <control shapeId="12321" r:id="rId36" name="Group Box 33">
              <controlPr defaultSize="0" autoFill="0" autoPict="0">
                <anchor moveWithCells="1" sizeWithCells="1">
                  <from>
                    <xdr:col>0</xdr:col>
                    <xdr:colOff>225136</xdr:colOff>
                    <xdr:row>32</xdr:row>
                    <xdr:rowOff>38108</xdr:rowOff>
                  </from>
                  <to>
                    <xdr:col>5</xdr:col>
                    <xdr:colOff>801832</xdr:colOff>
                    <xdr:row>33</xdr:row>
                    <xdr:rowOff>46767</xdr:rowOff>
                  </to>
                </anchor>
              </controlPr>
            </control>
          </mc:Choice>
        </mc:AlternateContent>
        <mc:AlternateContent xmlns:mc="http://schemas.openxmlformats.org/markup-compatibility/2006">
          <mc:Choice Requires="x14">
            <control shapeId="12322" r:id="rId37" name="Option Button 34">
              <controlPr defaultSize="0" autoFill="0" autoLine="0" autoPict="0">
                <anchor moveWithCells="1" sizeWithCells="1">
                  <from>
                    <xdr:col>5</xdr:col>
                    <xdr:colOff>20274</xdr:colOff>
                    <xdr:row>32</xdr:row>
                    <xdr:rowOff>241733</xdr:rowOff>
                  </from>
                  <to>
                    <xdr:col>5</xdr:col>
                    <xdr:colOff>611208</xdr:colOff>
                    <xdr:row>32</xdr:row>
                    <xdr:rowOff>464791</xdr:rowOff>
                  </to>
                </anchor>
              </controlPr>
            </control>
          </mc:Choice>
        </mc:AlternateContent>
        <mc:AlternateContent xmlns:mc="http://schemas.openxmlformats.org/markup-compatibility/2006">
          <mc:Choice Requires="x14">
            <control shapeId="12323" r:id="rId38" name="Option Button 35">
              <controlPr defaultSize="0" autoFill="0" autoLine="0" autoPict="0">
                <anchor moveWithCells="1" sizeWithCells="1">
                  <from>
                    <xdr:col>1</xdr:col>
                    <xdr:colOff>511221</xdr:colOff>
                    <xdr:row>32</xdr:row>
                    <xdr:rowOff>241733</xdr:rowOff>
                  </from>
                  <to>
                    <xdr:col>1</xdr:col>
                    <xdr:colOff>921063</xdr:colOff>
                    <xdr:row>32</xdr:row>
                    <xdr:rowOff>464791</xdr:rowOff>
                  </to>
                </anchor>
              </controlPr>
            </control>
          </mc:Choice>
        </mc:AlternateContent>
        <mc:AlternateContent xmlns:mc="http://schemas.openxmlformats.org/markup-compatibility/2006">
          <mc:Choice Requires="x14">
            <control shapeId="12324" r:id="rId39" name="Option Button 36">
              <controlPr defaultSize="0" autoFill="0" autoLine="0" autoPict="0">
                <anchor moveWithCells="1" sizeWithCells="1">
                  <from>
                    <xdr:col>1</xdr:col>
                    <xdr:colOff>53723</xdr:colOff>
                    <xdr:row>32</xdr:row>
                    <xdr:rowOff>241733</xdr:rowOff>
                  </from>
                  <to>
                    <xdr:col>1</xdr:col>
                    <xdr:colOff>463565</xdr:colOff>
                    <xdr:row>32</xdr:row>
                    <xdr:rowOff>464791</xdr:rowOff>
                  </to>
                </anchor>
              </controlPr>
            </control>
          </mc:Choice>
        </mc:AlternateContent>
        <mc:AlternateContent xmlns:mc="http://schemas.openxmlformats.org/markup-compatibility/2006">
          <mc:Choice Requires="x14">
            <control shapeId="12325" r:id="rId40" name="Group Box 37">
              <controlPr defaultSize="0" autoFill="0" autoPict="0">
                <anchor moveWithCells="1" sizeWithCells="1">
                  <from>
                    <xdr:col>0</xdr:col>
                    <xdr:colOff>225136</xdr:colOff>
                    <xdr:row>33</xdr:row>
                    <xdr:rowOff>46767</xdr:rowOff>
                  </from>
                  <to>
                    <xdr:col>5</xdr:col>
                    <xdr:colOff>801832</xdr:colOff>
                    <xdr:row>34</xdr:row>
                    <xdr:rowOff>55426</xdr:rowOff>
                  </to>
                </anchor>
              </controlPr>
            </control>
          </mc:Choice>
        </mc:AlternateContent>
        <mc:AlternateContent xmlns:mc="http://schemas.openxmlformats.org/markup-compatibility/2006">
          <mc:Choice Requires="x14">
            <control shapeId="12326" r:id="rId41" name="Option Button 38">
              <controlPr defaultSize="0" autoFill="0" autoLine="0" autoPict="0">
                <anchor moveWithCells="1" sizeWithCells="1">
                  <from>
                    <xdr:col>5</xdr:col>
                    <xdr:colOff>20274</xdr:colOff>
                    <xdr:row>33</xdr:row>
                    <xdr:rowOff>250391</xdr:rowOff>
                  </from>
                  <to>
                    <xdr:col>5</xdr:col>
                    <xdr:colOff>611208</xdr:colOff>
                    <xdr:row>33</xdr:row>
                    <xdr:rowOff>473449</xdr:rowOff>
                  </to>
                </anchor>
              </controlPr>
            </control>
          </mc:Choice>
        </mc:AlternateContent>
        <mc:AlternateContent xmlns:mc="http://schemas.openxmlformats.org/markup-compatibility/2006">
          <mc:Choice Requires="x14">
            <control shapeId="12327" r:id="rId42" name="Option Button 39">
              <controlPr defaultSize="0" autoFill="0" autoLine="0" autoPict="0">
                <anchor moveWithCells="1" sizeWithCells="1">
                  <from>
                    <xdr:col>1</xdr:col>
                    <xdr:colOff>511221</xdr:colOff>
                    <xdr:row>33</xdr:row>
                    <xdr:rowOff>250391</xdr:rowOff>
                  </from>
                  <to>
                    <xdr:col>1</xdr:col>
                    <xdr:colOff>921063</xdr:colOff>
                    <xdr:row>33</xdr:row>
                    <xdr:rowOff>473449</xdr:rowOff>
                  </to>
                </anchor>
              </controlPr>
            </control>
          </mc:Choice>
        </mc:AlternateContent>
        <mc:AlternateContent xmlns:mc="http://schemas.openxmlformats.org/markup-compatibility/2006">
          <mc:Choice Requires="x14">
            <control shapeId="12328" r:id="rId43" name="Option Button 40">
              <controlPr defaultSize="0" autoFill="0" autoLine="0" autoPict="0">
                <anchor moveWithCells="1" sizeWithCells="1">
                  <from>
                    <xdr:col>1</xdr:col>
                    <xdr:colOff>53723</xdr:colOff>
                    <xdr:row>33</xdr:row>
                    <xdr:rowOff>250391</xdr:rowOff>
                  </from>
                  <to>
                    <xdr:col>1</xdr:col>
                    <xdr:colOff>463565</xdr:colOff>
                    <xdr:row>33</xdr:row>
                    <xdr:rowOff>473449</xdr:rowOff>
                  </to>
                </anchor>
              </controlPr>
            </control>
          </mc:Choice>
        </mc:AlternateContent>
        <mc:AlternateContent xmlns:mc="http://schemas.openxmlformats.org/markup-compatibility/2006">
          <mc:Choice Requires="x14">
            <control shapeId="12329" r:id="rId44" name="Group Box 41">
              <controlPr defaultSize="0" autoFill="0" autoPict="0">
                <anchor moveWithCells="1" sizeWithCells="1">
                  <from>
                    <xdr:col>0</xdr:col>
                    <xdr:colOff>225136</xdr:colOff>
                    <xdr:row>34</xdr:row>
                    <xdr:rowOff>55426</xdr:rowOff>
                  </from>
                  <to>
                    <xdr:col>5</xdr:col>
                    <xdr:colOff>801832</xdr:colOff>
                    <xdr:row>35</xdr:row>
                    <xdr:rowOff>64085</xdr:rowOff>
                  </to>
                </anchor>
              </controlPr>
            </control>
          </mc:Choice>
        </mc:AlternateContent>
        <mc:AlternateContent xmlns:mc="http://schemas.openxmlformats.org/markup-compatibility/2006">
          <mc:Choice Requires="x14">
            <control shapeId="12330" r:id="rId45" name="Option Button 42">
              <controlPr defaultSize="0" autoFill="0" autoLine="0" autoPict="0">
                <anchor moveWithCells="1" sizeWithCells="1">
                  <from>
                    <xdr:col>5</xdr:col>
                    <xdr:colOff>20274</xdr:colOff>
                    <xdr:row>34</xdr:row>
                    <xdr:rowOff>259048</xdr:rowOff>
                  </from>
                  <to>
                    <xdr:col>5</xdr:col>
                    <xdr:colOff>611208</xdr:colOff>
                    <xdr:row>35</xdr:row>
                    <xdr:rowOff>5856</xdr:rowOff>
                  </to>
                </anchor>
              </controlPr>
            </control>
          </mc:Choice>
        </mc:AlternateContent>
        <mc:AlternateContent xmlns:mc="http://schemas.openxmlformats.org/markup-compatibility/2006">
          <mc:Choice Requires="x14">
            <control shapeId="12331" r:id="rId46" name="Option Button 43">
              <controlPr defaultSize="0" autoFill="0" autoLine="0" autoPict="0">
                <anchor moveWithCells="1" sizeWithCells="1">
                  <from>
                    <xdr:col>1</xdr:col>
                    <xdr:colOff>511221</xdr:colOff>
                    <xdr:row>34</xdr:row>
                    <xdr:rowOff>259048</xdr:rowOff>
                  </from>
                  <to>
                    <xdr:col>1</xdr:col>
                    <xdr:colOff>921063</xdr:colOff>
                    <xdr:row>35</xdr:row>
                    <xdr:rowOff>5856</xdr:rowOff>
                  </to>
                </anchor>
              </controlPr>
            </control>
          </mc:Choice>
        </mc:AlternateContent>
        <mc:AlternateContent xmlns:mc="http://schemas.openxmlformats.org/markup-compatibility/2006">
          <mc:Choice Requires="x14">
            <control shapeId="12332" r:id="rId47" name="Option Button 44">
              <controlPr defaultSize="0" autoFill="0" autoLine="0" autoPict="0">
                <anchor moveWithCells="1" sizeWithCells="1">
                  <from>
                    <xdr:col>1</xdr:col>
                    <xdr:colOff>53723</xdr:colOff>
                    <xdr:row>34</xdr:row>
                    <xdr:rowOff>259048</xdr:rowOff>
                  </from>
                  <to>
                    <xdr:col>1</xdr:col>
                    <xdr:colOff>463565</xdr:colOff>
                    <xdr:row>35</xdr:row>
                    <xdr:rowOff>5856</xdr:rowOff>
                  </to>
                </anchor>
              </controlPr>
            </control>
          </mc:Choice>
        </mc:AlternateContent>
        <mc:AlternateContent xmlns:mc="http://schemas.openxmlformats.org/markup-compatibility/2006">
          <mc:Choice Requires="x14">
            <control shapeId="12333" r:id="rId48" name="Group Box 45">
              <controlPr defaultSize="0" autoFill="0" autoPict="0">
                <anchor moveWithCells="1" sizeWithCells="1">
                  <from>
                    <xdr:col>0</xdr:col>
                    <xdr:colOff>225136</xdr:colOff>
                    <xdr:row>47</xdr:row>
                    <xdr:rowOff>38978</xdr:rowOff>
                  </from>
                  <to>
                    <xdr:col>5</xdr:col>
                    <xdr:colOff>801832</xdr:colOff>
                    <xdr:row>48</xdr:row>
                    <xdr:rowOff>47637</xdr:rowOff>
                  </to>
                </anchor>
              </controlPr>
            </control>
          </mc:Choice>
        </mc:AlternateContent>
        <mc:AlternateContent xmlns:mc="http://schemas.openxmlformats.org/markup-compatibility/2006">
          <mc:Choice Requires="x14">
            <control shapeId="12334" r:id="rId49" name="Option Button 46">
              <controlPr defaultSize="0" autoFill="0" autoLine="0" autoPict="0">
                <anchor moveWithCells="1" sizeWithCells="1">
                  <from>
                    <xdr:col>5</xdr:col>
                    <xdr:colOff>20274</xdr:colOff>
                    <xdr:row>47</xdr:row>
                    <xdr:rowOff>242583</xdr:rowOff>
                  </from>
                  <to>
                    <xdr:col>5</xdr:col>
                    <xdr:colOff>611208</xdr:colOff>
                    <xdr:row>47</xdr:row>
                    <xdr:rowOff>465641</xdr:rowOff>
                  </to>
                </anchor>
              </controlPr>
            </control>
          </mc:Choice>
        </mc:AlternateContent>
        <mc:AlternateContent xmlns:mc="http://schemas.openxmlformats.org/markup-compatibility/2006">
          <mc:Choice Requires="x14">
            <control shapeId="12335" r:id="rId50" name="Option Button 47">
              <controlPr defaultSize="0" autoFill="0" autoLine="0" autoPict="0">
                <anchor moveWithCells="1" sizeWithCells="1">
                  <from>
                    <xdr:col>1</xdr:col>
                    <xdr:colOff>511221</xdr:colOff>
                    <xdr:row>47</xdr:row>
                    <xdr:rowOff>242583</xdr:rowOff>
                  </from>
                  <to>
                    <xdr:col>1</xdr:col>
                    <xdr:colOff>921063</xdr:colOff>
                    <xdr:row>47</xdr:row>
                    <xdr:rowOff>465641</xdr:rowOff>
                  </to>
                </anchor>
              </controlPr>
            </control>
          </mc:Choice>
        </mc:AlternateContent>
        <mc:AlternateContent xmlns:mc="http://schemas.openxmlformats.org/markup-compatibility/2006">
          <mc:Choice Requires="x14">
            <control shapeId="12336" r:id="rId51" name="Option Button 48">
              <controlPr defaultSize="0" autoFill="0" autoLine="0" autoPict="0">
                <anchor moveWithCells="1" sizeWithCells="1">
                  <from>
                    <xdr:col>1</xdr:col>
                    <xdr:colOff>53723</xdr:colOff>
                    <xdr:row>47</xdr:row>
                    <xdr:rowOff>242583</xdr:rowOff>
                  </from>
                  <to>
                    <xdr:col>1</xdr:col>
                    <xdr:colOff>463565</xdr:colOff>
                    <xdr:row>47</xdr:row>
                    <xdr:rowOff>465641</xdr:rowOff>
                  </to>
                </anchor>
              </controlPr>
            </control>
          </mc:Choice>
        </mc:AlternateContent>
        <mc:AlternateContent xmlns:mc="http://schemas.openxmlformats.org/markup-compatibility/2006">
          <mc:Choice Requires="x14">
            <control shapeId="12337" r:id="rId52" name="Group Box 49">
              <controlPr defaultSize="0" autoFill="0" autoPict="0">
                <anchor moveWithCells="1" sizeWithCells="1">
                  <from>
                    <xdr:col>0</xdr:col>
                    <xdr:colOff>225136</xdr:colOff>
                    <xdr:row>48</xdr:row>
                    <xdr:rowOff>47637</xdr:rowOff>
                  </from>
                  <to>
                    <xdr:col>5</xdr:col>
                    <xdr:colOff>801832</xdr:colOff>
                    <xdr:row>49</xdr:row>
                    <xdr:rowOff>56296</xdr:rowOff>
                  </to>
                </anchor>
              </controlPr>
            </control>
          </mc:Choice>
        </mc:AlternateContent>
        <mc:AlternateContent xmlns:mc="http://schemas.openxmlformats.org/markup-compatibility/2006">
          <mc:Choice Requires="x14">
            <control shapeId="12338" r:id="rId53" name="Option Button 50">
              <controlPr defaultSize="0" autoFill="0" autoLine="0" autoPict="0">
                <anchor moveWithCells="1" sizeWithCells="1">
                  <from>
                    <xdr:col>5</xdr:col>
                    <xdr:colOff>20274</xdr:colOff>
                    <xdr:row>48</xdr:row>
                    <xdr:rowOff>251242</xdr:rowOff>
                  </from>
                  <to>
                    <xdr:col>5</xdr:col>
                    <xdr:colOff>611208</xdr:colOff>
                    <xdr:row>48</xdr:row>
                    <xdr:rowOff>474300</xdr:rowOff>
                  </to>
                </anchor>
              </controlPr>
            </control>
          </mc:Choice>
        </mc:AlternateContent>
        <mc:AlternateContent xmlns:mc="http://schemas.openxmlformats.org/markup-compatibility/2006">
          <mc:Choice Requires="x14">
            <control shapeId="12339" r:id="rId54" name="Option Button 51">
              <controlPr defaultSize="0" autoFill="0" autoLine="0" autoPict="0">
                <anchor moveWithCells="1" sizeWithCells="1">
                  <from>
                    <xdr:col>1</xdr:col>
                    <xdr:colOff>511221</xdr:colOff>
                    <xdr:row>48</xdr:row>
                    <xdr:rowOff>251242</xdr:rowOff>
                  </from>
                  <to>
                    <xdr:col>1</xdr:col>
                    <xdr:colOff>921063</xdr:colOff>
                    <xdr:row>48</xdr:row>
                    <xdr:rowOff>474300</xdr:rowOff>
                  </to>
                </anchor>
              </controlPr>
            </control>
          </mc:Choice>
        </mc:AlternateContent>
        <mc:AlternateContent xmlns:mc="http://schemas.openxmlformats.org/markup-compatibility/2006">
          <mc:Choice Requires="x14">
            <control shapeId="12340" r:id="rId55" name="Option Button 52">
              <controlPr defaultSize="0" autoFill="0" autoLine="0" autoPict="0">
                <anchor moveWithCells="1" sizeWithCells="1">
                  <from>
                    <xdr:col>1</xdr:col>
                    <xdr:colOff>53723</xdr:colOff>
                    <xdr:row>48</xdr:row>
                    <xdr:rowOff>251242</xdr:rowOff>
                  </from>
                  <to>
                    <xdr:col>1</xdr:col>
                    <xdr:colOff>463565</xdr:colOff>
                    <xdr:row>48</xdr:row>
                    <xdr:rowOff>474300</xdr:rowOff>
                  </to>
                </anchor>
              </controlPr>
            </control>
          </mc:Choice>
        </mc:AlternateContent>
        <mc:AlternateContent xmlns:mc="http://schemas.openxmlformats.org/markup-compatibility/2006">
          <mc:Choice Requires="x14">
            <control shapeId="12341" r:id="rId56" name="Group Box 53">
              <controlPr defaultSize="0" autoFill="0" autoPict="0">
                <anchor moveWithCells="1" sizeWithCells="1">
                  <from>
                    <xdr:col>0</xdr:col>
                    <xdr:colOff>225136</xdr:colOff>
                    <xdr:row>49</xdr:row>
                    <xdr:rowOff>56297</xdr:rowOff>
                  </from>
                  <to>
                    <xdr:col>5</xdr:col>
                    <xdr:colOff>801832</xdr:colOff>
                    <xdr:row>50</xdr:row>
                    <xdr:rowOff>64956</xdr:rowOff>
                  </to>
                </anchor>
              </controlPr>
            </control>
          </mc:Choice>
        </mc:AlternateContent>
        <mc:AlternateContent xmlns:mc="http://schemas.openxmlformats.org/markup-compatibility/2006">
          <mc:Choice Requires="x14">
            <control shapeId="12342" r:id="rId57" name="Option Button 54">
              <controlPr defaultSize="0" autoFill="0" autoLine="0" autoPict="0">
                <anchor moveWithCells="1" sizeWithCells="1">
                  <from>
                    <xdr:col>5</xdr:col>
                    <xdr:colOff>20274</xdr:colOff>
                    <xdr:row>49</xdr:row>
                    <xdr:rowOff>259900</xdr:rowOff>
                  </from>
                  <to>
                    <xdr:col>5</xdr:col>
                    <xdr:colOff>611208</xdr:colOff>
                    <xdr:row>50</xdr:row>
                    <xdr:rowOff>6708</xdr:rowOff>
                  </to>
                </anchor>
              </controlPr>
            </control>
          </mc:Choice>
        </mc:AlternateContent>
        <mc:AlternateContent xmlns:mc="http://schemas.openxmlformats.org/markup-compatibility/2006">
          <mc:Choice Requires="x14">
            <control shapeId="12343" r:id="rId58" name="Option Button 55">
              <controlPr defaultSize="0" autoFill="0" autoLine="0" autoPict="0">
                <anchor moveWithCells="1" sizeWithCells="1">
                  <from>
                    <xdr:col>1</xdr:col>
                    <xdr:colOff>511221</xdr:colOff>
                    <xdr:row>49</xdr:row>
                    <xdr:rowOff>259900</xdr:rowOff>
                  </from>
                  <to>
                    <xdr:col>1</xdr:col>
                    <xdr:colOff>921063</xdr:colOff>
                    <xdr:row>50</xdr:row>
                    <xdr:rowOff>6708</xdr:rowOff>
                  </to>
                </anchor>
              </controlPr>
            </control>
          </mc:Choice>
        </mc:AlternateContent>
        <mc:AlternateContent xmlns:mc="http://schemas.openxmlformats.org/markup-compatibility/2006">
          <mc:Choice Requires="x14">
            <control shapeId="12344" r:id="rId59" name="Option Button 56">
              <controlPr defaultSize="0" autoFill="0" autoLine="0" autoPict="0">
                <anchor moveWithCells="1" sizeWithCells="1">
                  <from>
                    <xdr:col>1</xdr:col>
                    <xdr:colOff>53723</xdr:colOff>
                    <xdr:row>49</xdr:row>
                    <xdr:rowOff>259900</xdr:rowOff>
                  </from>
                  <to>
                    <xdr:col>1</xdr:col>
                    <xdr:colOff>463565</xdr:colOff>
                    <xdr:row>50</xdr:row>
                    <xdr:rowOff>6708</xdr:rowOff>
                  </to>
                </anchor>
              </controlPr>
            </control>
          </mc:Choice>
        </mc:AlternateContent>
        <mc:AlternateContent xmlns:mc="http://schemas.openxmlformats.org/markup-compatibility/2006">
          <mc:Choice Requires="x14">
            <control shapeId="12345" r:id="rId60" name="Group Box 57">
              <controlPr defaultSize="0" autoFill="0" autoPict="0">
                <anchor moveWithCells="1" sizeWithCells="1">
                  <from>
                    <xdr:col>0</xdr:col>
                    <xdr:colOff>225136</xdr:colOff>
                    <xdr:row>53</xdr:row>
                    <xdr:rowOff>77080</xdr:rowOff>
                  </from>
                  <to>
                    <xdr:col>5</xdr:col>
                    <xdr:colOff>801832</xdr:colOff>
                    <xdr:row>54</xdr:row>
                    <xdr:rowOff>85739</xdr:rowOff>
                  </to>
                </anchor>
              </controlPr>
            </control>
          </mc:Choice>
        </mc:AlternateContent>
        <mc:AlternateContent xmlns:mc="http://schemas.openxmlformats.org/markup-compatibility/2006">
          <mc:Choice Requires="x14">
            <control shapeId="12346" r:id="rId61" name="Option Button 58">
              <controlPr defaultSize="0" autoFill="0" autoLine="0" autoPict="0">
                <anchor moveWithCells="1" sizeWithCells="1">
                  <from>
                    <xdr:col>5</xdr:col>
                    <xdr:colOff>20274</xdr:colOff>
                    <xdr:row>53</xdr:row>
                    <xdr:rowOff>280679</xdr:rowOff>
                  </from>
                  <to>
                    <xdr:col>5</xdr:col>
                    <xdr:colOff>611208</xdr:colOff>
                    <xdr:row>54</xdr:row>
                    <xdr:rowOff>27487</xdr:rowOff>
                  </to>
                </anchor>
              </controlPr>
            </control>
          </mc:Choice>
        </mc:AlternateContent>
        <mc:AlternateContent xmlns:mc="http://schemas.openxmlformats.org/markup-compatibility/2006">
          <mc:Choice Requires="x14">
            <control shapeId="12347" r:id="rId62" name="Option Button 59">
              <controlPr defaultSize="0" autoFill="0" autoLine="0" autoPict="0">
                <anchor moveWithCells="1" sizeWithCells="1">
                  <from>
                    <xdr:col>1</xdr:col>
                    <xdr:colOff>511221</xdr:colOff>
                    <xdr:row>53</xdr:row>
                    <xdr:rowOff>280679</xdr:rowOff>
                  </from>
                  <to>
                    <xdr:col>1</xdr:col>
                    <xdr:colOff>921063</xdr:colOff>
                    <xdr:row>54</xdr:row>
                    <xdr:rowOff>27487</xdr:rowOff>
                  </to>
                </anchor>
              </controlPr>
            </control>
          </mc:Choice>
        </mc:AlternateContent>
        <mc:AlternateContent xmlns:mc="http://schemas.openxmlformats.org/markup-compatibility/2006">
          <mc:Choice Requires="x14">
            <control shapeId="12348" r:id="rId63" name="Option Button 60">
              <controlPr defaultSize="0" autoFill="0" autoLine="0" autoPict="0">
                <anchor moveWithCells="1" sizeWithCells="1">
                  <from>
                    <xdr:col>1</xdr:col>
                    <xdr:colOff>53723</xdr:colOff>
                    <xdr:row>53</xdr:row>
                    <xdr:rowOff>280679</xdr:rowOff>
                  </from>
                  <to>
                    <xdr:col>1</xdr:col>
                    <xdr:colOff>463565</xdr:colOff>
                    <xdr:row>54</xdr:row>
                    <xdr:rowOff>27487</xdr:rowOff>
                  </to>
                </anchor>
              </controlPr>
            </control>
          </mc:Choice>
        </mc:AlternateContent>
        <mc:AlternateContent xmlns:mc="http://schemas.openxmlformats.org/markup-compatibility/2006">
          <mc:Choice Requires="x14">
            <control shapeId="12349" r:id="rId64" name="Group Box 61">
              <controlPr defaultSize="0" autoFill="0" autoPict="0">
                <anchor moveWithCells="1" sizeWithCells="1">
                  <from>
                    <xdr:col>0</xdr:col>
                    <xdr:colOff>225136</xdr:colOff>
                    <xdr:row>54</xdr:row>
                    <xdr:rowOff>85739</xdr:rowOff>
                  </from>
                  <to>
                    <xdr:col>5</xdr:col>
                    <xdr:colOff>801832</xdr:colOff>
                    <xdr:row>55</xdr:row>
                    <xdr:rowOff>94398</xdr:rowOff>
                  </to>
                </anchor>
              </controlPr>
            </control>
          </mc:Choice>
        </mc:AlternateContent>
        <mc:AlternateContent xmlns:mc="http://schemas.openxmlformats.org/markup-compatibility/2006">
          <mc:Choice Requires="x14">
            <control shapeId="12350" r:id="rId65" name="Option Button 62">
              <controlPr defaultSize="0" autoFill="0" autoLine="0" autoPict="0">
                <anchor moveWithCells="1" sizeWithCells="1">
                  <from>
                    <xdr:col>5</xdr:col>
                    <xdr:colOff>20274</xdr:colOff>
                    <xdr:row>54</xdr:row>
                    <xdr:rowOff>289337</xdr:rowOff>
                  </from>
                  <to>
                    <xdr:col>5</xdr:col>
                    <xdr:colOff>611208</xdr:colOff>
                    <xdr:row>55</xdr:row>
                    <xdr:rowOff>36145</xdr:rowOff>
                  </to>
                </anchor>
              </controlPr>
            </control>
          </mc:Choice>
        </mc:AlternateContent>
        <mc:AlternateContent xmlns:mc="http://schemas.openxmlformats.org/markup-compatibility/2006">
          <mc:Choice Requires="x14">
            <control shapeId="12351" r:id="rId66" name="Option Button 63">
              <controlPr defaultSize="0" autoFill="0" autoLine="0" autoPict="0">
                <anchor moveWithCells="1" sizeWithCells="1">
                  <from>
                    <xdr:col>1</xdr:col>
                    <xdr:colOff>511221</xdr:colOff>
                    <xdr:row>54</xdr:row>
                    <xdr:rowOff>289337</xdr:rowOff>
                  </from>
                  <to>
                    <xdr:col>1</xdr:col>
                    <xdr:colOff>921063</xdr:colOff>
                    <xdr:row>55</xdr:row>
                    <xdr:rowOff>36145</xdr:rowOff>
                  </to>
                </anchor>
              </controlPr>
            </control>
          </mc:Choice>
        </mc:AlternateContent>
        <mc:AlternateContent xmlns:mc="http://schemas.openxmlformats.org/markup-compatibility/2006">
          <mc:Choice Requires="x14">
            <control shapeId="12352" r:id="rId67" name="Option Button 64">
              <controlPr defaultSize="0" autoFill="0" autoLine="0" autoPict="0">
                <anchor moveWithCells="1" sizeWithCells="1">
                  <from>
                    <xdr:col>1</xdr:col>
                    <xdr:colOff>53723</xdr:colOff>
                    <xdr:row>54</xdr:row>
                    <xdr:rowOff>289337</xdr:rowOff>
                  </from>
                  <to>
                    <xdr:col>1</xdr:col>
                    <xdr:colOff>463565</xdr:colOff>
                    <xdr:row>55</xdr:row>
                    <xdr:rowOff>36145</xdr:rowOff>
                  </to>
                </anchor>
              </controlPr>
            </control>
          </mc:Choice>
        </mc:AlternateContent>
        <mc:AlternateContent xmlns:mc="http://schemas.openxmlformats.org/markup-compatibility/2006">
          <mc:Choice Requires="x14">
            <control shapeId="12353" r:id="rId68" name="Group Box 65">
              <controlPr defaultSize="0" autoFill="0" autoPict="0">
                <anchor moveWithCells="1" sizeWithCells="1">
                  <from>
                    <xdr:col>0</xdr:col>
                    <xdr:colOff>225136</xdr:colOff>
                    <xdr:row>55</xdr:row>
                    <xdr:rowOff>94397</xdr:rowOff>
                  </from>
                  <to>
                    <xdr:col>5</xdr:col>
                    <xdr:colOff>801832</xdr:colOff>
                    <xdr:row>56</xdr:row>
                    <xdr:rowOff>103056</xdr:rowOff>
                  </to>
                </anchor>
              </controlPr>
            </control>
          </mc:Choice>
        </mc:AlternateContent>
        <mc:AlternateContent xmlns:mc="http://schemas.openxmlformats.org/markup-compatibility/2006">
          <mc:Choice Requires="x14">
            <control shapeId="12354" r:id="rId69" name="Option Button 66">
              <controlPr defaultSize="0" autoFill="0" autoLine="0" autoPict="0">
                <anchor moveWithCells="1" sizeWithCells="1">
                  <from>
                    <xdr:col>5</xdr:col>
                    <xdr:colOff>20274</xdr:colOff>
                    <xdr:row>55</xdr:row>
                    <xdr:rowOff>297995</xdr:rowOff>
                  </from>
                  <to>
                    <xdr:col>5</xdr:col>
                    <xdr:colOff>611208</xdr:colOff>
                    <xdr:row>56</xdr:row>
                    <xdr:rowOff>44803</xdr:rowOff>
                  </to>
                </anchor>
              </controlPr>
            </control>
          </mc:Choice>
        </mc:AlternateContent>
        <mc:AlternateContent xmlns:mc="http://schemas.openxmlformats.org/markup-compatibility/2006">
          <mc:Choice Requires="x14">
            <control shapeId="12355" r:id="rId70" name="Option Button 67">
              <controlPr defaultSize="0" autoFill="0" autoLine="0" autoPict="0">
                <anchor moveWithCells="1" sizeWithCells="1">
                  <from>
                    <xdr:col>1</xdr:col>
                    <xdr:colOff>511221</xdr:colOff>
                    <xdr:row>55</xdr:row>
                    <xdr:rowOff>297995</xdr:rowOff>
                  </from>
                  <to>
                    <xdr:col>1</xdr:col>
                    <xdr:colOff>921063</xdr:colOff>
                    <xdr:row>56</xdr:row>
                    <xdr:rowOff>44803</xdr:rowOff>
                  </to>
                </anchor>
              </controlPr>
            </control>
          </mc:Choice>
        </mc:AlternateContent>
        <mc:AlternateContent xmlns:mc="http://schemas.openxmlformats.org/markup-compatibility/2006">
          <mc:Choice Requires="x14">
            <control shapeId="12356" r:id="rId71" name="Option Button 68">
              <controlPr defaultSize="0" autoFill="0" autoLine="0" autoPict="0">
                <anchor moveWithCells="1" sizeWithCells="1">
                  <from>
                    <xdr:col>1</xdr:col>
                    <xdr:colOff>53723</xdr:colOff>
                    <xdr:row>55</xdr:row>
                    <xdr:rowOff>297995</xdr:rowOff>
                  </from>
                  <to>
                    <xdr:col>1</xdr:col>
                    <xdr:colOff>463565</xdr:colOff>
                    <xdr:row>56</xdr:row>
                    <xdr:rowOff>44803</xdr:rowOff>
                  </to>
                </anchor>
              </controlPr>
            </control>
          </mc:Choice>
        </mc:AlternateContent>
        <mc:AlternateContent xmlns:mc="http://schemas.openxmlformats.org/markup-compatibility/2006">
          <mc:Choice Requires="x14">
            <control shapeId="12357" r:id="rId72" name="Group Box 69">
              <controlPr defaultSize="0" autoFill="0" autoPict="0">
                <anchor moveWithCells="1" sizeWithCells="1">
                  <from>
                    <xdr:col>0</xdr:col>
                    <xdr:colOff>225136</xdr:colOff>
                    <xdr:row>59</xdr:row>
                    <xdr:rowOff>115180</xdr:rowOff>
                  </from>
                  <to>
                    <xdr:col>5</xdr:col>
                    <xdr:colOff>801832</xdr:colOff>
                    <xdr:row>60</xdr:row>
                    <xdr:rowOff>123839</xdr:rowOff>
                  </to>
                </anchor>
              </controlPr>
            </control>
          </mc:Choice>
        </mc:AlternateContent>
        <mc:AlternateContent xmlns:mc="http://schemas.openxmlformats.org/markup-compatibility/2006">
          <mc:Choice Requires="x14">
            <control shapeId="12358" r:id="rId73" name="Option Button 70">
              <controlPr defaultSize="0" autoFill="0" autoLine="0" autoPict="0">
                <anchor moveWithCells="1" sizeWithCells="1">
                  <from>
                    <xdr:col>5</xdr:col>
                    <xdr:colOff>20274</xdr:colOff>
                    <xdr:row>59</xdr:row>
                    <xdr:rowOff>318771</xdr:rowOff>
                  </from>
                  <to>
                    <xdr:col>5</xdr:col>
                    <xdr:colOff>611208</xdr:colOff>
                    <xdr:row>60</xdr:row>
                    <xdr:rowOff>65579</xdr:rowOff>
                  </to>
                </anchor>
              </controlPr>
            </control>
          </mc:Choice>
        </mc:AlternateContent>
        <mc:AlternateContent xmlns:mc="http://schemas.openxmlformats.org/markup-compatibility/2006">
          <mc:Choice Requires="x14">
            <control shapeId="12359" r:id="rId74" name="Option Button 71">
              <controlPr defaultSize="0" autoFill="0" autoLine="0" autoPict="0">
                <anchor moveWithCells="1" sizeWithCells="1">
                  <from>
                    <xdr:col>1</xdr:col>
                    <xdr:colOff>511221</xdr:colOff>
                    <xdr:row>59</xdr:row>
                    <xdr:rowOff>318771</xdr:rowOff>
                  </from>
                  <to>
                    <xdr:col>1</xdr:col>
                    <xdr:colOff>921063</xdr:colOff>
                    <xdr:row>60</xdr:row>
                    <xdr:rowOff>65579</xdr:rowOff>
                  </to>
                </anchor>
              </controlPr>
            </control>
          </mc:Choice>
        </mc:AlternateContent>
        <mc:AlternateContent xmlns:mc="http://schemas.openxmlformats.org/markup-compatibility/2006">
          <mc:Choice Requires="x14">
            <control shapeId="12360" r:id="rId75" name="Option Button 72">
              <controlPr defaultSize="0" autoFill="0" autoLine="0" autoPict="0">
                <anchor moveWithCells="1" sizeWithCells="1">
                  <from>
                    <xdr:col>1</xdr:col>
                    <xdr:colOff>53723</xdr:colOff>
                    <xdr:row>59</xdr:row>
                    <xdr:rowOff>318771</xdr:rowOff>
                  </from>
                  <to>
                    <xdr:col>1</xdr:col>
                    <xdr:colOff>463565</xdr:colOff>
                    <xdr:row>60</xdr:row>
                    <xdr:rowOff>65579</xdr:rowOff>
                  </to>
                </anchor>
              </controlPr>
            </control>
          </mc:Choice>
        </mc:AlternateContent>
        <mc:AlternateContent xmlns:mc="http://schemas.openxmlformats.org/markup-compatibility/2006">
          <mc:Choice Requires="x14">
            <control shapeId="12361" r:id="rId76" name="Group Box 73">
              <controlPr defaultSize="0" autoFill="0" autoPict="0">
                <anchor moveWithCells="1" sizeWithCells="1">
                  <from>
                    <xdr:col>0</xdr:col>
                    <xdr:colOff>225136</xdr:colOff>
                    <xdr:row>60</xdr:row>
                    <xdr:rowOff>123839</xdr:rowOff>
                  </from>
                  <to>
                    <xdr:col>5</xdr:col>
                    <xdr:colOff>801832</xdr:colOff>
                    <xdr:row>61</xdr:row>
                    <xdr:rowOff>132498</xdr:rowOff>
                  </to>
                </anchor>
              </controlPr>
            </control>
          </mc:Choice>
        </mc:AlternateContent>
        <mc:AlternateContent xmlns:mc="http://schemas.openxmlformats.org/markup-compatibility/2006">
          <mc:Choice Requires="x14">
            <control shapeId="12362" r:id="rId77" name="Option Button 74">
              <controlPr defaultSize="0" autoFill="0" autoLine="0" autoPict="0">
                <anchor moveWithCells="1" sizeWithCells="1">
                  <from>
                    <xdr:col>5</xdr:col>
                    <xdr:colOff>20274</xdr:colOff>
                    <xdr:row>60</xdr:row>
                    <xdr:rowOff>327431</xdr:rowOff>
                  </from>
                  <to>
                    <xdr:col>5</xdr:col>
                    <xdr:colOff>611208</xdr:colOff>
                    <xdr:row>61</xdr:row>
                    <xdr:rowOff>74239</xdr:rowOff>
                  </to>
                </anchor>
              </controlPr>
            </control>
          </mc:Choice>
        </mc:AlternateContent>
        <mc:AlternateContent xmlns:mc="http://schemas.openxmlformats.org/markup-compatibility/2006">
          <mc:Choice Requires="x14">
            <control shapeId="12363" r:id="rId78" name="Option Button 75">
              <controlPr defaultSize="0" autoFill="0" autoLine="0" autoPict="0">
                <anchor moveWithCells="1" sizeWithCells="1">
                  <from>
                    <xdr:col>1</xdr:col>
                    <xdr:colOff>511221</xdr:colOff>
                    <xdr:row>60</xdr:row>
                    <xdr:rowOff>327431</xdr:rowOff>
                  </from>
                  <to>
                    <xdr:col>1</xdr:col>
                    <xdr:colOff>921063</xdr:colOff>
                    <xdr:row>61</xdr:row>
                    <xdr:rowOff>74239</xdr:rowOff>
                  </to>
                </anchor>
              </controlPr>
            </control>
          </mc:Choice>
        </mc:AlternateContent>
        <mc:AlternateContent xmlns:mc="http://schemas.openxmlformats.org/markup-compatibility/2006">
          <mc:Choice Requires="x14">
            <control shapeId="12364" r:id="rId79" name="Option Button 76">
              <controlPr defaultSize="0" autoFill="0" autoLine="0" autoPict="0">
                <anchor moveWithCells="1" sizeWithCells="1">
                  <from>
                    <xdr:col>1</xdr:col>
                    <xdr:colOff>53723</xdr:colOff>
                    <xdr:row>60</xdr:row>
                    <xdr:rowOff>327431</xdr:rowOff>
                  </from>
                  <to>
                    <xdr:col>1</xdr:col>
                    <xdr:colOff>463565</xdr:colOff>
                    <xdr:row>61</xdr:row>
                    <xdr:rowOff>74239</xdr:rowOff>
                  </to>
                </anchor>
              </controlPr>
            </control>
          </mc:Choice>
        </mc:AlternateContent>
        <mc:AlternateContent xmlns:mc="http://schemas.openxmlformats.org/markup-compatibility/2006">
          <mc:Choice Requires="x14">
            <control shapeId="12365" r:id="rId80" name="Group Box 77">
              <controlPr defaultSize="0" autoFill="0" autoPict="0">
                <anchor moveWithCells="1" sizeWithCells="1">
                  <from>
                    <xdr:col>0</xdr:col>
                    <xdr:colOff>225136</xdr:colOff>
                    <xdr:row>64</xdr:row>
                    <xdr:rowOff>144622</xdr:rowOff>
                  </from>
                  <to>
                    <xdr:col>5</xdr:col>
                    <xdr:colOff>801832</xdr:colOff>
                    <xdr:row>65</xdr:row>
                    <xdr:rowOff>153281</xdr:rowOff>
                  </to>
                </anchor>
              </controlPr>
            </control>
          </mc:Choice>
        </mc:AlternateContent>
        <mc:AlternateContent xmlns:mc="http://schemas.openxmlformats.org/markup-compatibility/2006">
          <mc:Choice Requires="x14">
            <control shapeId="12366" r:id="rId81" name="Option Button 78">
              <controlPr defaultSize="0" autoFill="0" autoLine="0" autoPict="0">
                <anchor moveWithCells="1" sizeWithCells="1">
                  <from>
                    <xdr:col>5</xdr:col>
                    <xdr:colOff>20274</xdr:colOff>
                    <xdr:row>64</xdr:row>
                    <xdr:rowOff>348210</xdr:rowOff>
                  </from>
                  <to>
                    <xdr:col>5</xdr:col>
                    <xdr:colOff>611208</xdr:colOff>
                    <xdr:row>65</xdr:row>
                    <xdr:rowOff>95018</xdr:rowOff>
                  </to>
                </anchor>
              </controlPr>
            </control>
          </mc:Choice>
        </mc:AlternateContent>
        <mc:AlternateContent xmlns:mc="http://schemas.openxmlformats.org/markup-compatibility/2006">
          <mc:Choice Requires="x14">
            <control shapeId="12367" r:id="rId82" name="Option Button 79">
              <controlPr defaultSize="0" autoFill="0" autoLine="0" autoPict="0">
                <anchor moveWithCells="1" sizeWithCells="1">
                  <from>
                    <xdr:col>1</xdr:col>
                    <xdr:colOff>511221</xdr:colOff>
                    <xdr:row>64</xdr:row>
                    <xdr:rowOff>348210</xdr:rowOff>
                  </from>
                  <to>
                    <xdr:col>1</xdr:col>
                    <xdr:colOff>921063</xdr:colOff>
                    <xdr:row>65</xdr:row>
                    <xdr:rowOff>95018</xdr:rowOff>
                  </to>
                </anchor>
              </controlPr>
            </control>
          </mc:Choice>
        </mc:AlternateContent>
        <mc:AlternateContent xmlns:mc="http://schemas.openxmlformats.org/markup-compatibility/2006">
          <mc:Choice Requires="x14">
            <control shapeId="12368" r:id="rId83" name="Option Button 80">
              <controlPr defaultSize="0" autoFill="0" autoLine="0" autoPict="0">
                <anchor moveWithCells="1" sizeWithCells="1">
                  <from>
                    <xdr:col>1</xdr:col>
                    <xdr:colOff>53723</xdr:colOff>
                    <xdr:row>64</xdr:row>
                    <xdr:rowOff>348210</xdr:rowOff>
                  </from>
                  <to>
                    <xdr:col>1</xdr:col>
                    <xdr:colOff>463565</xdr:colOff>
                    <xdr:row>65</xdr:row>
                    <xdr:rowOff>95018</xdr:rowOff>
                  </to>
                </anchor>
              </controlPr>
            </control>
          </mc:Choice>
        </mc:AlternateContent>
        <mc:AlternateContent xmlns:mc="http://schemas.openxmlformats.org/markup-compatibility/2006">
          <mc:Choice Requires="x14">
            <control shapeId="12369" r:id="rId84" name="Group Box 81">
              <controlPr defaultSize="0" autoFill="0" autoPict="0">
                <anchor moveWithCells="1" sizeWithCells="1">
                  <from>
                    <xdr:col>0</xdr:col>
                    <xdr:colOff>225136</xdr:colOff>
                    <xdr:row>65</xdr:row>
                    <xdr:rowOff>153282</xdr:rowOff>
                  </from>
                  <to>
                    <xdr:col>5</xdr:col>
                    <xdr:colOff>801832</xdr:colOff>
                    <xdr:row>66</xdr:row>
                    <xdr:rowOff>161941</xdr:rowOff>
                  </to>
                </anchor>
              </controlPr>
            </control>
          </mc:Choice>
        </mc:AlternateContent>
        <mc:AlternateContent xmlns:mc="http://schemas.openxmlformats.org/markup-compatibility/2006">
          <mc:Choice Requires="x14">
            <control shapeId="12370" r:id="rId85" name="Option Button 82">
              <controlPr defaultSize="0" autoFill="0" autoLine="0" autoPict="0">
                <anchor moveWithCells="1" sizeWithCells="1">
                  <from>
                    <xdr:col>5</xdr:col>
                    <xdr:colOff>20274</xdr:colOff>
                    <xdr:row>65</xdr:row>
                    <xdr:rowOff>356868</xdr:rowOff>
                  </from>
                  <to>
                    <xdr:col>5</xdr:col>
                    <xdr:colOff>611208</xdr:colOff>
                    <xdr:row>66</xdr:row>
                    <xdr:rowOff>103676</xdr:rowOff>
                  </to>
                </anchor>
              </controlPr>
            </control>
          </mc:Choice>
        </mc:AlternateContent>
        <mc:AlternateContent xmlns:mc="http://schemas.openxmlformats.org/markup-compatibility/2006">
          <mc:Choice Requires="x14">
            <control shapeId="12371" r:id="rId86" name="Option Button 83">
              <controlPr defaultSize="0" autoFill="0" autoLine="0" autoPict="0">
                <anchor moveWithCells="1" sizeWithCells="1">
                  <from>
                    <xdr:col>1</xdr:col>
                    <xdr:colOff>511221</xdr:colOff>
                    <xdr:row>65</xdr:row>
                    <xdr:rowOff>356868</xdr:rowOff>
                  </from>
                  <to>
                    <xdr:col>1</xdr:col>
                    <xdr:colOff>921063</xdr:colOff>
                    <xdr:row>66</xdr:row>
                    <xdr:rowOff>103676</xdr:rowOff>
                  </to>
                </anchor>
              </controlPr>
            </control>
          </mc:Choice>
        </mc:AlternateContent>
        <mc:AlternateContent xmlns:mc="http://schemas.openxmlformats.org/markup-compatibility/2006">
          <mc:Choice Requires="x14">
            <control shapeId="12372" r:id="rId87" name="Option Button 84">
              <controlPr defaultSize="0" autoFill="0" autoLine="0" autoPict="0">
                <anchor moveWithCells="1" sizeWithCells="1">
                  <from>
                    <xdr:col>1</xdr:col>
                    <xdr:colOff>53723</xdr:colOff>
                    <xdr:row>65</xdr:row>
                    <xdr:rowOff>356868</xdr:rowOff>
                  </from>
                  <to>
                    <xdr:col>1</xdr:col>
                    <xdr:colOff>463565</xdr:colOff>
                    <xdr:row>66</xdr:row>
                    <xdr:rowOff>103676</xdr:rowOff>
                  </to>
                </anchor>
              </controlPr>
            </control>
          </mc:Choice>
        </mc:AlternateContent>
        <mc:AlternateContent xmlns:mc="http://schemas.openxmlformats.org/markup-compatibility/2006">
          <mc:Choice Requires="x14">
            <control shapeId="12373" r:id="rId88" name="Group Box 85">
              <controlPr defaultSize="0" autoFill="0" autoPict="0">
                <anchor moveWithCells="1" sizeWithCells="1">
                  <from>
                    <xdr:col>0</xdr:col>
                    <xdr:colOff>225136</xdr:colOff>
                    <xdr:row>78</xdr:row>
                    <xdr:rowOff>136833</xdr:rowOff>
                  </from>
                  <to>
                    <xdr:col>5</xdr:col>
                    <xdr:colOff>801832</xdr:colOff>
                    <xdr:row>79</xdr:row>
                    <xdr:rowOff>145492</xdr:rowOff>
                  </to>
                </anchor>
              </controlPr>
            </control>
          </mc:Choice>
        </mc:AlternateContent>
        <mc:AlternateContent xmlns:mc="http://schemas.openxmlformats.org/markup-compatibility/2006">
          <mc:Choice Requires="x14">
            <control shapeId="12374" r:id="rId89" name="Option Button 86">
              <controlPr defaultSize="0" autoFill="0" autoLine="0" autoPict="0">
                <anchor moveWithCells="1" sizeWithCells="1">
                  <from>
                    <xdr:col>5</xdr:col>
                    <xdr:colOff>20274</xdr:colOff>
                    <xdr:row>78</xdr:row>
                    <xdr:rowOff>340402</xdr:rowOff>
                  </from>
                  <to>
                    <xdr:col>5</xdr:col>
                    <xdr:colOff>611208</xdr:colOff>
                    <xdr:row>79</xdr:row>
                    <xdr:rowOff>87210</xdr:rowOff>
                  </to>
                </anchor>
              </controlPr>
            </control>
          </mc:Choice>
        </mc:AlternateContent>
        <mc:AlternateContent xmlns:mc="http://schemas.openxmlformats.org/markup-compatibility/2006">
          <mc:Choice Requires="x14">
            <control shapeId="12375" r:id="rId90" name="Option Button 87">
              <controlPr defaultSize="0" autoFill="0" autoLine="0" autoPict="0">
                <anchor moveWithCells="1" sizeWithCells="1">
                  <from>
                    <xdr:col>1</xdr:col>
                    <xdr:colOff>511221</xdr:colOff>
                    <xdr:row>78</xdr:row>
                    <xdr:rowOff>340402</xdr:rowOff>
                  </from>
                  <to>
                    <xdr:col>1</xdr:col>
                    <xdr:colOff>921063</xdr:colOff>
                    <xdr:row>79</xdr:row>
                    <xdr:rowOff>87210</xdr:rowOff>
                  </to>
                </anchor>
              </controlPr>
            </control>
          </mc:Choice>
        </mc:AlternateContent>
        <mc:AlternateContent xmlns:mc="http://schemas.openxmlformats.org/markup-compatibility/2006">
          <mc:Choice Requires="x14">
            <control shapeId="12376" r:id="rId91" name="Option Button 88">
              <controlPr defaultSize="0" autoFill="0" autoLine="0" autoPict="0">
                <anchor moveWithCells="1" sizeWithCells="1">
                  <from>
                    <xdr:col>1</xdr:col>
                    <xdr:colOff>53723</xdr:colOff>
                    <xdr:row>78</xdr:row>
                    <xdr:rowOff>340402</xdr:rowOff>
                  </from>
                  <to>
                    <xdr:col>1</xdr:col>
                    <xdr:colOff>463565</xdr:colOff>
                    <xdr:row>79</xdr:row>
                    <xdr:rowOff>87210</xdr:rowOff>
                  </to>
                </anchor>
              </controlPr>
            </control>
          </mc:Choice>
        </mc:AlternateContent>
        <mc:AlternateContent xmlns:mc="http://schemas.openxmlformats.org/markup-compatibility/2006">
          <mc:Choice Requires="x14">
            <control shapeId="12377" r:id="rId92" name="Group Box 89">
              <controlPr defaultSize="0" autoFill="0" autoPict="0">
                <anchor moveWithCells="1" sizeWithCells="1">
                  <from>
                    <xdr:col>0</xdr:col>
                    <xdr:colOff>225136</xdr:colOff>
                    <xdr:row>79</xdr:row>
                    <xdr:rowOff>145493</xdr:rowOff>
                  </from>
                  <to>
                    <xdr:col>5</xdr:col>
                    <xdr:colOff>801832</xdr:colOff>
                    <xdr:row>80</xdr:row>
                    <xdr:rowOff>154152</xdr:rowOff>
                  </to>
                </anchor>
              </controlPr>
            </control>
          </mc:Choice>
        </mc:AlternateContent>
        <mc:AlternateContent xmlns:mc="http://schemas.openxmlformats.org/markup-compatibility/2006">
          <mc:Choice Requires="x14">
            <control shapeId="12378" r:id="rId93" name="Option Button 90">
              <controlPr defaultSize="0" autoFill="0" autoLine="0" autoPict="0">
                <anchor moveWithCells="1" sizeWithCells="1">
                  <from>
                    <xdr:col>5</xdr:col>
                    <xdr:colOff>20274</xdr:colOff>
                    <xdr:row>79</xdr:row>
                    <xdr:rowOff>349062</xdr:rowOff>
                  </from>
                  <to>
                    <xdr:col>5</xdr:col>
                    <xdr:colOff>611208</xdr:colOff>
                    <xdr:row>80</xdr:row>
                    <xdr:rowOff>95870</xdr:rowOff>
                  </to>
                </anchor>
              </controlPr>
            </control>
          </mc:Choice>
        </mc:AlternateContent>
        <mc:AlternateContent xmlns:mc="http://schemas.openxmlformats.org/markup-compatibility/2006">
          <mc:Choice Requires="x14">
            <control shapeId="12379" r:id="rId94" name="Option Button 91">
              <controlPr defaultSize="0" autoFill="0" autoLine="0" autoPict="0">
                <anchor moveWithCells="1" sizeWithCells="1">
                  <from>
                    <xdr:col>1</xdr:col>
                    <xdr:colOff>511221</xdr:colOff>
                    <xdr:row>79</xdr:row>
                    <xdr:rowOff>349062</xdr:rowOff>
                  </from>
                  <to>
                    <xdr:col>1</xdr:col>
                    <xdr:colOff>921063</xdr:colOff>
                    <xdr:row>80</xdr:row>
                    <xdr:rowOff>95870</xdr:rowOff>
                  </to>
                </anchor>
              </controlPr>
            </control>
          </mc:Choice>
        </mc:AlternateContent>
        <mc:AlternateContent xmlns:mc="http://schemas.openxmlformats.org/markup-compatibility/2006">
          <mc:Choice Requires="x14">
            <control shapeId="12380" r:id="rId95" name="Option Button 92">
              <controlPr defaultSize="0" autoFill="0" autoLine="0" autoPict="0">
                <anchor moveWithCells="1" sizeWithCells="1">
                  <from>
                    <xdr:col>1</xdr:col>
                    <xdr:colOff>53723</xdr:colOff>
                    <xdr:row>79</xdr:row>
                    <xdr:rowOff>349062</xdr:rowOff>
                  </from>
                  <to>
                    <xdr:col>1</xdr:col>
                    <xdr:colOff>463565</xdr:colOff>
                    <xdr:row>80</xdr:row>
                    <xdr:rowOff>95870</xdr:rowOff>
                  </to>
                </anchor>
              </controlPr>
            </control>
          </mc:Choice>
        </mc:AlternateContent>
        <mc:AlternateContent xmlns:mc="http://schemas.openxmlformats.org/markup-compatibility/2006">
          <mc:Choice Requires="x14">
            <control shapeId="12381" r:id="rId96" name="Group Box 93">
              <controlPr defaultSize="0" autoFill="0" autoPict="0">
                <anchor moveWithCells="1" sizeWithCells="1">
                  <from>
                    <xdr:col>0</xdr:col>
                    <xdr:colOff>225136</xdr:colOff>
                    <xdr:row>80</xdr:row>
                    <xdr:rowOff>154152</xdr:rowOff>
                  </from>
                  <to>
                    <xdr:col>5</xdr:col>
                    <xdr:colOff>801832</xdr:colOff>
                    <xdr:row>81</xdr:row>
                    <xdr:rowOff>162811</xdr:rowOff>
                  </to>
                </anchor>
              </controlPr>
            </control>
          </mc:Choice>
        </mc:AlternateContent>
        <mc:AlternateContent xmlns:mc="http://schemas.openxmlformats.org/markup-compatibility/2006">
          <mc:Choice Requires="x14">
            <control shapeId="12382" r:id="rId97" name="Option Button 94">
              <controlPr defaultSize="0" autoFill="0" autoLine="0" autoPict="0">
                <anchor moveWithCells="1" sizeWithCells="1">
                  <from>
                    <xdr:col>5</xdr:col>
                    <xdr:colOff>20274</xdr:colOff>
                    <xdr:row>80</xdr:row>
                    <xdr:rowOff>357719</xdr:rowOff>
                  </from>
                  <to>
                    <xdr:col>5</xdr:col>
                    <xdr:colOff>611208</xdr:colOff>
                    <xdr:row>81</xdr:row>
                    <xdr:rowOff>104527</xdr:rowOff>
                  </to>
                </anchor>
              </controlPr>
            </control>
          </mc:Choice>
        </mc:AlternateContent>
        <mc:AlternateContent xmlns:mc="http://schemas.openxmlformats.org/markup-compatibility/2006">
          <mc:Choice Requires="x14">
            <control shapeId="12383" r:id="rId98" name="Option Button 95">
              <controlPr defaultSize="0" autoFill="0" autoLine="0" autoPict="0">
                <anchor moveWithCells="1" sizeWithCells="1">
                  <from>
                    <xdr:col>1</xdr:col>
                    <xdr:colOff>511221</xdr:colOff>
                    <xdr:row>80</xdr:row>
                    <xdr:rowOff>357719</xdr:rowOff>
                  </from>
                  <to>
                    <xdr:col>1</xdr:col>
                    <xdr:colOff>921063</xdr:colOff>
                    <xdr:row>81</xdr:row>
                    <xdr:rowOff>104527</xdr:rowOff>
                  </to>
                </anchor>
              </controlPr>
            </control>
          </mc:Choice>
        </mc:AlternateContent>
        <mc:AlternateContent xmlns:mc="http://schemas.openxmlformats.org/markup-compatibility/2006">
          <mc:Choice Requires="x14">
            <control shapeId="12384" r:id="rId99" name="Option Button 96">
              <controlPr defaultSize="0" autoFill="0" autoLine="0" autoPict="0">
                <anchor moveWithCells="1" sizeWithCells="1">
                  <from>
                    <xdr:col>1</xdr:col>
                    <xdr:colOff>53723</xdr:colOff>
                    <xdr:row>80</xdr:row>
                    <xdr:rowOff>357719</xdr:rowOff>
                  </from>
                  <to>
                    <xdr:col>1</xdr:col>
                    <xdr:colOff>463565</xdr:colOff>
                    <xdr:row>81</xdr:row>
                    <xdr:rowOff>104527</xdr:rowOff>
                  </to>
                </anchor>
              </controlPr>
            </control>
          </mc:Choice>
        </mc:AlternateContent>
        <mc:AlternateContent xmlns:mc="http://schemas.openxmlformats.org/markup-compatibility/2006">
          <mc:Choice Requires="x14">
            <control shapeId="12385" r:id="rId100" name="Group Box 97">
              <controlPr defaultSize="0" autoFill="0" autoPict="0">
                <anchor moveWithCells="1" sizeWithCells="1">
                  <from>
                    <xdr:col>0</xdr:col>
                    <xdr:colOff>225136</xdr:colOff>
                    <xdr:row>84</xdr:row>
                    <xdr:rowOff>174935</xdr:rowOff>
                  </from>
                  <to>
                    <xdr:col>5</xdr:col>
                    <xdr:colOff>801832</xdr:colOff>
                    <xdr:row>85</xdr:row>
                    <xdr:rowOff>183594</xdr:rowOff>
                  </to>
                </anchor>
              </controlPr>
            </control>
          </mc:Choice>
        </mc:AlternateContent>
        <mc:AlternateContent xmlns:mc="http://schemas.openxmlformats.org/markup-compatibility/2006">
          <mc:Choice Requires="x14">
            <control shapeId="12386" r:id="rId101" name="Option Button 98">
              <controlPr defaultSize="0" autoFill="0" autoLine="0" autoPict="0">
                <anchor moveWithCells="1" sizeWithCells="1">
                  <from>
                    <xdr:col>5</xdr:col>
                    <xdr:colOff>20274</xdr:colOff>
                    <xdr:row>84</xdr:row>
                    <xdr:rowOff>378498</xdr:rowOff>
                  </from>
                  <to>
                    <xdr:col>5</xdr:col>
                    <xdr:colOff>611208</xdr:colOff>
                    <xdr:row>85</xdr:row>
                    <xdr:rowOff>125306</xdr:rowOff>
                  </to>
                </anchor>
              </controlPr>
            </control>
          </mc:Choice>
        </mc:AlternateContent>
        <mc:AlternateContent xmlns:mc="http://schemas.openxmlformats.org/markup-compatibility/2006">
          <mc:Choice Requires="x14">
            <control shapeId="12387" r:id="rId102" name="Option Button 99">
              <controlPr defaultSize="0" autoFill="0" autoLine="0" autoPict="0">
                <anchor moveWithCells="1" sizeWithCells="1">
                  <from>
                    <xdr:col>1</xdr:col>
                    <xdr:colOff>511221</xdr:colOff>
                    <xdr:row>84</xdr:row>
                    <xdr:rowOff>378498</xdr:rowOff>
                  </from>
                  <to>
                    <xdr:col>1</xdr:col>
                    <xdr:colOff>921063</xdr:colOff>
                    <xdr:row>85</xdr:row>
                    <xdr:rowOff>125306</xdr:rowOff>
                  </to>
                </anchor>
              </controlPr>
            </control>
          </mc:Choice>
        </mc:AlternateContent>
        <mc:AlternateContent xmlns:mc="http://schemas.openxmlformats.org/markup-compatibility/2006">
          <mc:Choice Requires="x14">
            <control shapeId="12388" r:id="rId103" name="Option Button 100">
              <controlPr defaultSize="0" autoFill="0" autoLine="0" autoPict="0">
                <anchor moveWithCells="1" sizeWithCells="1">
                  <from>
                    <xdr:col>1</xdr:col>
                    <xdr:colOff>53723</xdr:colOff>
                    <xdr:row>84</xdr:row>
                    <xdr:rowOff>378498</xdr:rowOff>
                  </from>
                  <to>
                    <xdr:col>1</xdr:col>
                    <xdr:colOff>463565</xdr:colOff>
                    <xdr:row>85</xdr:row>
                    <xdr:rowOff>125306</xdr:rowOff>
                  </to>
                </anchor>
              </controlPr>
            </control>
          </mc:Choice>
        </mc:AlternateContent>
        <mc:AlternateContent xmlns:mc="http://schemas.openxmlformats.org/markup-compatibility/2006">
          <mc:Choice Requires="x14">
            <control shapeId="12389" r:id="rId104" name="Group Box 101">
              <controlPr defaultSize="0" autoFill="0" autoPict="0">
                <anchor moveWithCells="1" sizeWithCells="1">
                  <from>
                    <xdr:col>0</xdr:col>
                    <xdr:colOff>225136</xdr:colOff>
                    <xdr:row>85</xdr:row>
                    <xdr:rowOff>183594</xdr:rowOff>
                  </from>
                  <to>
                    <xdr:col>5</xdr:col>
                    <xdr:colOff>801832</xdr:colOff>
                    <xdr:row>86</xdr:row>
                    <xdr:rowOff>192253</xdr:rowOff>
                  </to>
                </anchor>
              </controlPr>
            </control>
          </mc:Choice>
        </mc:AlternateContent>
        <mc:AlternateContent xmlns:mc="http://schemas.openxmlformats.org/markup-compatibility/2006">
          <mc:Choice Requires="x14">
            <control shapeId="12390" r:id="rId105" name="Option Button 102">
              <controlPr defaultSize="0" autoFill="0" autoLine="0" autoPict="0">
                <anchor moveWithCells="1" sizeWithCells="1">
                  <from>
                    <xdr:col>5</xdr:col>
                    <xdr:colOff>20274</xdr:colOff>
                    <xdr:row>85</xdr:row>
                    <xdr:rowOff>387156</xdr:rowOff>
                  </from>
                  <to>
                    <xdr:col>5</xdr:col>
                    <xdr:colOff>611208</xdr:colOff>
                    <xdr:row>86</xdr:row>
                    <xdr:rowOff>133964</xdr:rowOff>
                  </to>
                </anchor>
              </controlPr>
            </control>
          </mc:Choice>
        </mc:AlternateContent>
        <mc:AlternateContent xmlns:mc="http://schemas.openxmlformats.org/markup-compatibility/2006">
          <mc:Choice Requires="x14">
            <control shapeId="12391" r:id="rId106" name="Option Button 103">
              <controlPr defaultSize="0" autoFill="0" autoLine="0" autoPict="0">
                <anchor moveWithCells="1" sizeWithCells="1">
                  <from>
                    <xdr:col>1</xdr:col>
                    <xdr:colOff>511221</xdr:colOff>
                    <xdr:row>85</xdr:row>
                    <xdr:rowOff>387156</xdr:rowOff>
                  </from>
                  <to>
                    <xdr:col>1</xdr:col>
                    <xdr:colOff>921063</xdr:colOff>
                    <xdr:row>86</xdr:row>
                    <xdr:rowOff>133964</xdr:rowOff>
                  </to>
                </anchor>
              </controlPr>
            </control>
          </mc:Choice>
        </mc:AlternateContent>
        <mc:AlternateContent xmlns:mc="http://schemas.openxmlformats.org/markup-compatibility/2006">
          <mc:Choice Requires="x14">
            <control shapeId="12392" r:id="rId107" name="Option Button 104">
              <controlPr defaultSize="0" autoFill="0" autoLine="0" autoPict="0">
                <anchor moveWithCells="1" sizeWithCells="1">
                  <from>
                    <xdr:col>1</xdr:col>
                    <xdr:colOff>53723</xdr:colOff>
                    <xdr:row>85</xdr:row>
                    <xdr:rowOff>387156</xdr:rowOff>
                  </from>
                  <to>
                    <xdr:col>1</xdr:col>
                    <xdr:colOff>463565</xdr:colOff>
                    <xdr:row>86</xdr:row>
                    <xdr:rowOff>133964</xdr:rowOff>
                  </to>
                </anchor>
              </controlPr>
            </control>
          </mc:Choice>
        </mc:AlternateContent>
        <mc:AlternateContent xmlns:mc="http://schemas.openxmlformats.org/markup-compatibility/2006">
          <mc:Choice Requires="x14">
            <control shapeId="12393" r:id="rId108" name="Group Box 105">
              <controlPr defaultSize="0" autoFill="0" autoPict="0">
                <anchor moveWithCells="1" sizeWithCells="1">
                  <from>
                    <xdr:col>0</xdr:col>
                    <xdr:colOff>225136</xdr:colOff>
                    <xdr:row>98</xdr:row>
                    <xdr:rowOff>167143</xdr:rowOff>
                  </from>
                  <to>
                    <xdr:col>5</xdr:col>
                    <xdr:colOff>801832</xdr:colOff>
                    <xdr:row>99</xdr:row>
                    <xdr:rowOff>175803</xdr:rowOff>
                  </to>
                </anchor>
              </controlPr>
            </control>
          </mc:Choice>
        </mc:AlternateContent>
        <mc:AlternateContent xmlns:mc="http://schemas.openxmlformats.org/markup-compatibility/2006">
          <mc:Choice Requires="x14">
            <control shapeId="12394" r:id="rId109" name="Option Button 106">
              <controlPr defaultSize="0" autoFill="0" autoLine="0" autoPict="0">
                <anchor moveWithCells="1" sizeWithCells="1">
                  <from>
                    <xdr:col>5</xdr:col>
                    <xdr:colOff>20274</xdr:colOff>
                    <xdr:row>98</xdr:row>
                    <xdr:rowOff>370615</xdr:rowOff>
                  </from>
                  <to>
                    <xdr:col>5</xdr:col>
                    <xdr:colOff>611208</xdr:colOff>
                    <xdr:row>99</xdr:row>
                    <xdr:rowOff>117423</xdr:rowOff>
                  </to>
                </anchor>
              </controlPr>
            </control>
          </mc:Choice>
        </mc:AlternateContent>
        <mc:AlternateContent xmlns:mc="http://schemas.openxmlformats.org/markup-compatibility/2006">
          <mc:Choice Requires="x14">
            <control shapeId="12395" r:id="rId110" name="Option Button 107">
              <controlPr defaultSize="0" autoFill="0" autoLine="0" autoPict="0">
                <anchor moveWithCells="1" sizeWithCells="1">
                  <from>
                    <xdr:col>1</xdr:col>
                    <xdr:colOff>511221</xdr:colOff>
                    <xdr:row>98</xdr:row>
                    <xdr:rowOff>370615</xdr:rowOff>
                  </from>
                  <to>
                    <xdr:col>1</xdr:col>
                    <xdr:colOff>921063</xdr:colOff>
                    <xdr:row>99</xdr:row>
                    <xdr:rowOff>117423</xdr:rowOff>
                  </to>
                </anchor>
              </controlPr>
            </control>
          </mc:Choice>
        </mc:AlternateContent>
        <mc:AlternateContent xmlns:mc="http://schemas.openxmlformats.org/markup-compatibility/2006">
          <mc:Choice Requires="x14">
            <control shapeId="12396" r:id="rId111" name="Option Button 108">
              <controlPr defaultSize="0" autoFill="0" autoLine="0" autoPict="0">
                <anchor moveWithCells="1" sizeWithCells="1">
                  <from>
                    <xdr:col>1</xdr:col>
                    <xdr:colOff>53723</xdr:colOff>
                    <xdr:row>98</xdr:row>
                    <xdr:rowOff>370615</xdr:rowOff>
                  </from>
                  <to>
                    <xdr:col>1</xdr:col>
                    <xdr:colOff>463565</xdr:colOff>
                    <xdr:row>99</xdr:row>
                    <xdr:rowOff>117423</xdr:rowOff>
                  </to>
                </anchor>
              </controlPr>
            </control>
          </mc:Choice>
        </mc:AlternateContent>
        <mc:AlternateContent xmlns:mc="http://schemas.openxmlformats.org/markup-compatibility/2006">
          <mc:Choice Requires="x14">
            <control shapeId="12397" r:id="rId112" name="Group Box 109">
              <controlPr defaultSize="0" autoFill="0" autoPict="0">
                <anchor moveWithCells="1" sizeWithCells="1">
                  <from>
                    <xdr:col>0</xdr:col>
                    <xdr:colOff>225136</xdr:colOff>
                    <xdr:row>99</xdr:row>
                    <xdr:rowOff>175805</xdr:rowOff>
                  </from>
                  <to>
                    <xdr:col>5</xdr:col>
                    <xdr:colOff>801832</xdr:colOff>
                    <xdr:row>100</xdr:row>
                    <xdr:rowOff>184464</xdr:rowOff>
                  </to>
                </anchor>
              </controlPr>
            </control>
          </mc:Choice>
        </mc:AlternateContent>
        <mc:AlternateContent xmlns:mc="http://schemas.openxmlformats.org/markup-compatibility/2006">
          <mc:Choice Requires="x14">
            <control shapeId="12398" r:id="rId113" name="Option Button 110">
              <controlPr defaultSize="0" autoFill="0" autoLine="0" autoPict="0">
                <anchor moveWithCells="1" sizeWithCells="1">
                  <from>
                    <xdr:col>5</xdr:col>
                    <xdr:colOff>20274</xdr:colOff>
                    <xdr:row>99</xdr:row>
                    <xdr:rowOff>379348</xdr:rowOff>
                  </from>
                  <to>
                    <xdr:col>5</xdr:col>
                    <xdr:colOff>611208</xdr:colOff>
                    <xdr:row>100</xdr:row>
                    <xdr:rowOff>126156</xdr:rowOff>
                  </to>
                </anchor>
              </controlPr>
            </control>
          </mc:Choice>
        </mc:AlternateContent>
        <mc:AlternateContent xmlns:mc="http://schemas.openxmlformats.org/markup-compatibility/2006">
          <mc:Choice Requires="x14">
            <control shapeId="12399" r:id="rId114" name="Option Button 111">
              <controlPr defaultSize="0" autoFill="0" autoLine="0" autoPict="0">
                <anchor moveWithCells="1" sizeWithCells="1">
                  <from>
                    <xdr:col>1</xdr:col>
                    <xdr:colOff>511221</xdr:colOff>
                    <xdr:row>99</xdr:row>
                    <xdr:rowOff>379348</xdr:rowOff>
                  </from>
                  <to>
                    <xdr:col>1</xdr:col>
                    <xdr:colOff>921063</xdr:colOff>
                    <xdr:row>100</xdr:row>
                    <xdr:rowOff>126156</xdr:rowOff>
                  </to>
                </anchor>
              </controlPr>
            </control>
          </mc:Choice>
        </mc:AlternateContent>
        <mc:AlternateContent xmlns:mc="http://schemas.openxmlformats.org/markup-compatibility/2006">
          <mc:Choice Requires="x14">
            <control shapeId="12400" r:id="rId115" name="Option Button 112">
              <controlPr defaultSize="0" autoFill="0" autoLine="0" autoPict="0">
                <anchor moveWithCells="1" sizeWithCells="1">
                  <from>
                    <xdr:col>1</xdr:col>
                    <xdr:colOff>53723</xdr:colOff>
                    <xdr:row>99</xdr:row>
                    <xdr:rowOff>379348</xdr:rowOff>
                  </from>
                  <to>
                    <xdr:col>1</xdr:col>
                    <xdr:colOff>463565</xdr:colOff>
                    <xdr:row>100</xdr:row>
                    <xdr:rowOff>126156</xdr:rowOff>
                  </to>
                </anchor>
              </controlPr>
            </control>
          </mc:Choice>
        </mc:AlternateContent>
        <mc:AlternateContent xmlns:mc="http://schemas.openxmlformats.org/markup-compatibility/2006">
          <mc:Choice Requires="x14">
            <control shapeId="12401" r:id="rId116" name="Group Box 113">
              <controlPr defaultSize="0" autoFill="0" autoPict="0">
                <anchor moveWithCells="1" sizeWithCells="1">
                  <from>
                    <xdr:col>0</xdr:col>
                    <xdr:colOff>225136</xdr:colOff>
                    <xdr:row>100</xdr:row>
                    <xdr:rowOff>184465</xdr:rowOff>
                  </from>
                  <to>
                    <xdr:col>5</xdr:col>
                    <xdr:colOff>801832</xdr:colOff>
                    <xdr:row>102</xdr:row>
                    <xdr:rowOff>21674</xdr:rowOff>
                  </to>
                </anchor>
              </controlPr>
            </control>
          </mc:Choice>
        </mc:AlternateContent>
        <mc:AlternateContent xmlns:mc="http://schemas.openxmlformats.org/markup-compatibility/2006">
          <mc:Choice Requires="x14">
            <control shapeId="12402" r:id="rId117" name="Option Button 114">
              <controlPr defaultSize="0" autoFill="0" autoLine="0" autoPict="0">
                <anchor moveWithCells="1" sizeWithCells="1">
                  <from>
                    <xdr:col>5</xdr:col>
                    <xdr:colOff>20274</xdr:colOff>
                    <xdr:row>100</xdr:row>
                    <xdr:rowOff>388008</xdr:rowOff>
                  </from>
                  <to>
                    <xdr:col>5</xdr:col>
                    <xdr:colOff>611208</xdr:colOff>
                    <xdr:row>101</xdr:row>
                    <xdr:rowOff>134816</xdr:rowOff>
                  </to>
                </anchor>
              </controlPr>
            </control>
          </mc:Choice>
        </mc:AlternateContent>
        <mc:AlternateContent xmlns:mc="http://schemas.openxmlformats.org/markup-compatibility/2006">
          <mc:Choice Requires="x14">
            <control shapeId="12403" r:id="rId118" name="Option Button 115">
              <controlPr defaultSize="0" autoFill="0" autoLine="0" autoPict="0">
                <anchor moveWithCells="1" sizeWithCells="1">
                  <from>
                    <xdr:col>1</xdr:col>
                    <xdr:colOff>511221</xdr:colOff>
                    <xdr:row>100</xdr:row>
                    <xdr:rowOff>388008</xdr:rowOff>
                  </from>
                  <to>
                    <xdr:col>1</xdr:col>
                    <xdr:colOff>921063</xdr:colOff>
                    <xdr:row>101</xdr:row>
                    <xdr:rowOff>134816</xdr:rowOff>
                  </to>
                </anchor>
              </controlPr>
            </control>
          </mc:Choice>
        </mc:AlternateContent>
        <mc:AlternateContent xmlns:mc="http://schemas.openxmlformats.org/markup-compatibility/2006">
          <mc:Choice Requires="x14">
            <control shapeId="12404" r:id="rId119" name="Option Button 116">
              <controlPr defaultSize="0" autoFill="0" autoLine="0" autoPict="0">
                <anchor moveWithCells="1" sizeWithCells="1">
                  <from>
                    <xdr:col>1</xdr:col>
                    <xdr:colOff>53723</xdr:colOff>
                    <xdr:row>100</xdr:row>
                    <xdr:rowOff>388008</xdr:rowOff>
                  </from>
                  <to>
                    <xdr:col>1</xdr:col>
                    <xdr:colOff>463565</xdr:colOff>
                    <xdr:row>101</xdr:row>
                    <xdr:rowOff>134816</xdr:rowOff>
                  </to>
                </anchor>
              </controlPr>
            </control>
          </mc:Choice>
        </mc:AlternateContent>
        <mc:AlternateContent xmlns:mc="http://schemas.openxmlformats.org/markup-compatibility/2006">
          <mc:Choice Requires="x14">
            <control shapeId="12405" r:id="rId120" name="Group Box 117">
              <controlPr defaultSize="0" autoFill="0" autoPict="0">
                <anchor moveWithCells="1" sizeWithCells="1">
                  <from>
                    <xdr:col>0</xdr:col>
                    <xdr:colOff>225136</xdr:colOff>
                    <xdr:row>104</xdr:row>
                    <xdr:rowOff>205244</xdr:rowOff>
                  </from>
                  <to>
                    <xdr:col>5</xdr:col>
                    <xdr:colOff>801832</xdr:colOff>
                    <xdr:row>105</xdr:row>
                    <xdr:rowOff>213904</xdr:rowOff>
                  </to>
                </anchor>
              </controlPr>
            </control>
          </mc:Choice>
        </mc:AlternateContent>
        <mc:AlternateContent xmlns:mc="http://schemas.openxmlformats.org/markup-compatibility/2006">
          <mc:Choice Requires="x14">
            <control shapeId="12406" r:id="rId121" name="Option Button 118">
              <controlPr defaultSize="0" autoFill="0" autoLine="0" autoPict="0">
                <anchor moveWithCells="1" sizeWithCells="1">
                  <from>
                    <xdr:col>5</xdr:col>
                    <xdr:colOff>20274</xdr:colOff>
                    <xdr:row>104</xdr:row>
                    <xdr:rowOff>408704</xdr:rowOff>
                  </from>
                  <to>
                    <xdr:col>5</xdr:col>
                    <xdr:colOff>611208</xdr:colOff>
                    <xdr:row>105</xdr:row>
                    <xdr:rowOff>155512</xdr:rowOff>
                  </to>
                </anchor>
              </controlPr>
            </control>
          </mc:Choice>
        </mc:AlternateContent>
        <mc:AlternateContent xmlns:mc="http://schemas.openxmlformats.org/markup-compatibility/2006">
          <mc:Choice Requires="x14">
            <control shapeId="12407" r:id="rId122" name="Option Button 119">
              <controlPr defaultSize="0" autoFill="0" autoLine="0" autoPict="0">
                <anchor moveWithCells="1" sizeWithCells="1">
                  <from>
                    <xdr:col>1</xdr:col>
                    <xdr:colOff>511221</xdr:colOff>
                    <xdr:row>104</xdr:row>
                    <xdr:rowOff>408704</xdr:rowOff>
                  </from>
                  <to>
                    <xdr:col>1</xdr:col>
                    <xdr:colOff>921063</xdr:colOff>
                    <xdr:row>105</xdr:row>
                    <xdr:rowOff>155512</xdr:rowOff>
                  </to>
                </anchor>
              </controlPr>
            </control>
          </mc:Choice>
        </mc:AlternateContent>
        <mc:AlternateContent xmlns:mc="http://schemas.openxmlformats.org/markup-compatibility/2006">
          <mc:Choice Requires="x14">
            <control shapeId="12408" r:id="rId123" name="Option Button 120">
              <controlPr defaultSize="0" autoFill="0" autoLine="0" autoPict="0">
                <anchor moveWithCells="1" sizeWithCells="1">
                  <from>
                    <xdr:col>1</xdr:col>
                    <xdr:colOff>53723</xdr:colOff>
                    <xdr:row>104</xdr:row>
                    <xdr:rowOff>408704</xdr:rowOff>
                  </from>
                  <to>
                    <xdr:col>1</xdr:col>
                    <xdr:colOff>463565</xdr:colOff>
                    <xdr:row>105</xdr:row>
                    <xdr:rowOff>155512</xdr:rowOff>
                  </to>
                </anchor>
              </controlPr>
            </control>
          </mc:Choice>
        </mc:AlternateContent>
        <mc:AlternateContent xmlns:mc="http://schemas.openxmlformats.org/markup-compatibility/2006">
          <mc:Choice Requires="x14">
            <control shapeId="12409" r:id="rId124" name="Group Box 121">
              <controlPr defaultSize="0" autoFill="0" autoPict="0">
                <anchor moveWithCells="1" sizeWithCells="1">
                  <from>
                    <xdr:col>0</xdr:col>
                    <xdr:colOff>225136</xdr:colOff>
                    <xdr:row>105</xdr:row>
                    <xdr:rowOff>213906</xdr:rowOff>
                  </from>
                  <to>
                    <xdr:col>5</xdr:col>
                    <xdr:colOff>801832</xdr:colOff>
                    <xdr:row>106</xdr:row>
                    <xdr:rowOff>222565</xdr:rowOff>
                  </to>
                </anchor>
              </controlPr>
            </control>
          </mc:Choice>
        </mc:AlternateContent>
        <mc:AlternateContent xmlns:mc="http://schemas.openxmlformats.org/markup-compatibility/2006">
          <mc:Choice Requires="x14">
            <control shapeId="12410" r:id="rId125" name="Option Button 122">
              <controlPr defaultSize="0" autoFill="0" autoLine="0" autoPict="0">
                <anchor moveWithCells="1" sizeWithCells="1">
                  <from>
                    <xdr:col>5</xdr:col>
                    <xdr:colOff>20274</xdr:colOff>
                    <xdr:row>105</xdr:row>
                    <xdr:rowOff>417442</xdr:rowOff>
                  </from>
                  <to>
                    <xdr:col>5</xdr:col>
                    <xdr:colOff>611208</xdr:colOff>
                    <xdr:row>106</xdr:row>
                    <xdr:rowOff>164250</xdr:rowOff>
                  </to>
                </anchor>
              </controlPr>
            </control>
          </mc:Choice>
        </mc:AlternateContent>
        <mc:AlternateContent xmlns:mc="http://schemas.openxmlformats.org/markup-compatibility/2006">
          <mc:Choice Requires="x14">
            <control shapeId="12411" r:id="rId126" name="Option Button 123">
              <controlPr defaultSize="0" autoFill="0" autoLine="0" autoPict="0">
                <anchor moveWithCells="1" sizeWithCells="1">
                  <from>
                    <xdr:col>1</xdr:col>
                    <xdr:colOff>511221</xdr:colOff>
                    <xdr:row>105</xdr:row>
                    <xdr:rowOff>417442</xdr:rowOff>
                  </from>
                  <to>
                    <xdr:col>1</xdr:col>
                    <xdr:colOff>921063</xdr:colOff>
                    <xdr:row>106</xdr:row>
                    <xdr:rowOff>164250</xdr:rowOff>
                  </to>
                </anchor>
              </controlPr>
            </control>
          </mc:Choice>
        </mc:AlternateContent>
        <mc:AlternateContent xmlns:mc="http://schemas.openxmlformats.org/markup-compatibility/2006">
          <mc:Choice Requires="x14">
            <control shapeId="12412" r:id="rId127" name="Option Button 124">
              <controlPr defaultSize="0" autoFill="0" autoLine="0" autoPict="0">
                <anchor moveWithCells="1" sizeWithCells="1">
                  <from>
                    <xdr:col>1</xdr:col>
                    <xdr:colOff>53723</xdr:colOff>
                    <xdr:row>105</xdr:row>
                    <xdr:rowOff>417442</xdr:rowOff>
                  </from>
                  <to>
                    <xdr:col>1</xdr:col>
                    <xdr:colOff>463565</xdr:colOff>
                    <xdr:row>106</xdr:row>
                    <xdr:rowOff>164250</xdr:rowOff>
                  </to>
                </anchor>
              </controlPr>
            </control>
          </mc:Choice>
        </mc:AlternateContent>
        <mc:AlternateContent xmlns:mc="http://schemas.openxmlformats.org/markup-compatibility/2006">
          <mc:Choice Requires="x14">
            <control shapeId="12413" r:id="rId128" name="Group Box 125">
              <controlPr defaultSize="0" autoFill="0" autoPict="0">
                <anchor moveWithCells="1" sizeWithCells="1">
                  <from>
                    <xdr:col>0</xdr:col>
                    <xdr:colOff>225136</xdr:colOff>
                    <xdr:row>121</xdr:row>
                    <xdr:rowOff>191396</xdr:rowOff>
                  </from>
                  <to>
                    <xdr:col>5</xdr:col>
                    <xdr:colOff>801832</xdr:colOff>
                    <xdr:row>122</xdr:row>
                    <xdr:rowOff>200055</xdr:rowOff>
                  </to>
                </anchor>
              </controlPr>
            </control>
          </mc:Choice>
        </mc:AlternateContent>
        <mc:AlternateContent xmlns:mc="http://schemas.openxmlformats.org/markup-compatibility/2006">
          <mc:Choice Requires="x14">
            <control shapeId="12414" r:id="rId129" name="Option Button 126">
              <controlPr defaultSize="0" autoFill="0" autoLine="0" autoPict="0">
                <anchor moveWithCells="1" sizeWithCells="1">
                  <from>
                    <xdr:col>5</xdr:col>
                    <xdr:colOff>20274</xdr:colOff>
                    <xdr:row>121</xdr:row>
                    <xdr:rowOff>394911</xdr:rowOff>
                  </from>
                  <to>
                    <xdr:col>5</xdr:col>
                    <xdr:colOff>611208</xdr:colOff>
                    <xdr:row>122</xdr:row>
                    <xdr:rowOff>141719</xdr:rowOff>
                  </to>
                </anchor>
              </controlPr>
            </control>
          </mc:Choice>
        </mc:AlternateContent>
        <mc:AlternateContent xmlns:mc="http://schemas.openxmlformats.org/markup-compatibility/2006">
          <mc:Choice Requires="x14">
            <control shapeId="12415" r:id="rId130" name="Option Button 127">
              <controlPr defaultSize="0" autoFill="0" autoLine="0" autoPict="0">
                <anchor moveWithCells="1" sizeWithCells="1">
                  <from>
                    <xdr:col>1</xdr:col>
                    <xdr:colOff>511221</xdr:colOff>
                    <xdr:row>121</xdr:row>
                    <xdr:rowOff>394911</xdr:rowOff>
                  </from>
                  <to>
                    <xdr:col>1</xdr:col>
                    <xdr:colOff>921063</xdr:colOff>
                    <xdr:row>122</xdr:row>
                    <xdr:rowOff>141719</xdr:rowOff>
                  </to>
                </anchor>
              </controlPr>
            </control>
          </mc:Choice>
        </mc:AlternateContent>
        <mc:AlternateContent xmlns:mc="http://schemas.openxmlformats.org/markup-compatibility/2006">
          <mc:Choice Requires="x14">
            <control shapeId="12416" r:id="rId131" name="Option Button 128">
              <controlPr defaultSize="0" autoFill="0" autoLine="0" autoPict="0">
                <anchor moveWithCells="1" sizeWithCells="1">
                  <from>
                    <xdr:col>1</xdr:col>
                    <xdr:colOff>53723</xdr:colOff>
                    <xdr:row>121</xdr:row>
                    <xdr:rowOff>394911</xdr:rowOff>
                  </from>
                  <to>
                    <xdr:col>1</xdr:col>
                    <xdr:colOff>463565</xdr:colOff>
                    <xdr:row>122</xdr:row>
                    <xdr:rowOff>141719</xdr:rowOff>
                  </to>
                </anchor>
              </controlPr>
            </control>
          </mc:Choice>
        </mc:AlternateContent>
        <mc:AlternateContent xmlns:mc="http://schemas.openxmlformats.org/markup-compatibility/2006">
          <mc:Choice Requires="x14">
            <control shapeId="12417" r:id="rId132" name="Group Box 129">
              <controlPr defaultSize="0" autoFill="0" autoPict="0">
                <anchor moveWithCells="1" sizeWithCells="1">
                  <from>
                    <xdr:col>0</xdr:col>
                    <xdr:colOff>225136</xdr:colOff>
                    <xdr:row>122</xdr:row>
                    <xdr:rowOff>200055</xdr:rowOff>
                  </from>
                  <to>
                    <xdr:col>5</xdr:col>
                    <xdr:colOff>801832</xdr:colOff>
                    <xdr:row>123</xdr:row>
                    <xdr:rowOff>208714</xdr:rowOff>
                  </to>
                </anchor>
              </controlPr>
            </control>
          </mc:Choice>
        </mc:AlternateContent>
        <mc:AlternateContent xmlns:mc="http://schemas.openxmlformats.org/markup-compatibility/2006">
          <mc:Choice Requires="x14">
            <control shapeId="12418" r:id="rId133" name="Option Button 130">
              <controlPr defaultSize="0" autoFill="0" autoLine="0" autoPict="0">
                <anchor moveWithCells="1" sizeWithCells="1">
                  <from>
                    <xdr:col>5</xdr:col>
                    <xdr:colOff>20274</xdr:colOff>
                    <xdr:row>122</xdr:row>
                    <xdr:rowOff>403571</xdr:rowOff>
                  </from>
                  <to>
                    <xdr:col>5</xdr:col>
                    <xdr:colOff>611208</xdr:colOff>
                    <xdr:row>123</xdr:row>
                    <xdr:rowOff>150379</xdr:rowOff>
                  </to>
                </anchor>
              </controlPr>
            </control>
          </mc:Choice>
        </mc:AlternateContent>
        <mc:AlternateContent xmlns:mc="http://schemas.openxmlformats.org/markup-compatibility/2006">
          <mc:Choice Requires="x14">
            <control shapeId="12419" r:id="rId134" name="Option Button 131">
              <controlPr defaultSize="0" autoFill="0" autoLine="0" autoPict="0">
                <anchor moveWithCells="1" sizeWithCells="1">
                  <from>
                    <xdr:col>1</xdr:col>
                    <xdr:colOff>511221</xdr:colOff>
                    <xdr:row>122</xdr:row>
                    <xdr:rowOff>403571</xdr:rowOff>
                  </from>
                  <to>
                    <xdr:col>1</xdr:col>
                    <xdr:colOff>921063</xdr:colOff>
                    <xdr:row>123</xdr:row>
                    <xdr:rowOff>150379</xdr:rowOff>
                  </to>
                </anchor>
              </controlPr>
            </control>
          </mc:Choice>
        </mc:AlternateContent>
        <mc:AlternateContent xmlns:mc="http://schemas.openxmlformats.org/markup-compatibility/2006">
          <mc:Choice Requires="x14">
            <control shapeId="12420" r:id="rId135" name="Option Button 132">
              <controlPr defaultSize="0" autoFill="0" autoLine="0" autoPict="0">
                <anchor moveWithCells="1" sizeWithCells="1">
                  <from>
                    <xdr:col>1</xdr:col>
                    <xdr:colOff>53723</xdr:colOff>
                    <xdr:row>122</xdr:row>
                    <xdr:rowOff>403571</xdr:rowOff>
                  </from>
                  <to>
                    <xdr:col>1</xdr:col>
                    <xdr:colOff>463565</xdr:colOff>
                    <xdr:row>123</xdr:row>
                    <xdr:rowOff>150379</xdr:rowOff>
                  </to>
                </anchor>
              </controlPr>
            </control>
          </mc:Choice>
        </mc:AlternateContent>
        <mc:AlternateContent xmlns:mc="http://schemas.openxmlformats.org/markup-compatibility/2006">
          <mc:Choice Requires="x14">
            <control shapeId="12421" r:id="rId136" name="Group Box 133">
              <controlPr defaultSize="0" autoFill="0" autoPict="0">
                <anchor moveWithCells="1" sizeWithCells="1">
                  <from>
                    <xdr:col>0</xdr:col>
                    <xdr:colOff>225136</xdr:colOff>
                    <xdr:row>123</xdr:row>
                    <xdr:rowOff>208715</xdr:rowOff>
                  </from>
                  <to>
                    <xdr:col>5</xdr:col>
                    <xdr:colOff>801832</xdr:colOff>
                    <xdr:row>124</xdr:row>
                    <xdr:rowOff>217374</xdr:rowOff>
                  </to>
                </anchor>
              </controlPr>
            </control>
          </mc:Choice>
        </mc:AlternateContent>
        <mc:AlternateContent xmlns:mc="http://schemas.openxmlformats.org/markup-compatibility/2006">
          <mc:Choice Requires="x14">
            <control shapeId="12422" r:id="rId137" name="Option Button 134">
              <controlPr defaultSize="0" autoFill="0" autoLine="0" autoPict="0">
                <anchor moveWithCells="1" sizeWithCells="1">
                  <from>
                    <xdr:col>5</xdr:col>
                    <xdr:colOff>20274</xdr:colOff>
                    <xdr:row>123</xdr:row>
                    <xdr:rowOff>412230</xdr:rowOff>
                  </from>
                  <to>
                    <xdr:col>5</xdr:col>
                    <xdr:colOff>611208</xdr:colOff>
                    <xdr:row>124</xdr:row>
                    <xdr:rowOff>159038</xdr:rowOff>
                  </to>
                </anchor>
              </controlPr>
            </control>
          </mc:Choice>
        </mc:AlternateContent>
        <mc:AlternateContent xmlns:mc="http://schemas.openxmlformats.org/markup-compatibility/2006">
          <mc:Choice Requires="x14">
            <control shapeId="12423" r:id="rId138" name="Option Button 135">
              <controlPr defaultSize="0" autoFill="0" autoLine="0" autoPict="0">
                <anchor moveWithCells="1" sizeWithCells="1">
                  <from>
                    <xdr:col>1</xdr:col>
                    <xdr:colOff>511221</xdr:colOff>
                    <xdr:row>123</xdr:row>
                    <xdr:rowOff>412230</xdr:rowOff>
                  </from>
                  <to>
                    <xdr:col>1</xdr:col>
                    <xdr:colOff>921063</xdr:colOff>
                    <xdr:row>124</xdr:row>
                    <xdr:rowOff>159038</xdr:rowOff>
                  </to>
                </anchor>
              </controlPr>
            </control>
          </mc:Choice>
        </mc:AlternateContent>
        <mc:AlternateContent xmlns:mc="http://schemas.openxmlformats.org/markup-compatibility/2006">
          <mc:Choice Requires="x14">
            <control shapeId="12424" r:id="rId139" name="Option Button 136">
              <controlPr defaultSize="0" autoFill="0" autoLine="0" autoPict="0">
                <anchor moveWithCells="1" sizeWithCells="1">
                  <from>
                    <xdr:col>1</xdr:col>
                    <xdr:colOff>53723</xdr:colOff>
                    <xdr:row>123</xdr:row>
                    <xdr:rowOff>412230</xdr:rowOff>
                  </from>
                  <to>
                    <xdr:col>1</xdr:col>
                    <xdr:colOff>463565</xdr:colOff>
                    <xdr:row>124</xdr:row>
                    <xdr:rowOff>159038</xdr:rowOff>
                  </to>
                </anchor>
              </controlPr>
            </control>
          </mc:Choice>
        </mc:AlternateContent>
        <mc:AlternateContent xmlns:mc="http://schemas.openxmlformats.org/markup-compatibility/2006">
          <mc:Choice Requires="x14">
            <control shapeId="12425" r:id="rId140" name="Group Box 137">
              <controlPr defaultSize="0" autoFill="0" autoPict="0">
                <anchor moveWithCells="1" sizeWithCells="1">
                  <from>
                    <xdr:col>0</xdr:col>
                    <xdr:colOff>225136</xdr:colOff>
                    <xdr:row>124</xdr:row>
                    <xdr:rowOff>217374</xdr:rowOff>
                  </from>
                  <to>
                    <xdr:col>5</xdr:col>
                    <xdr:colOff>801832</xdr:colOff>
                    <xdr:row>125</xdr:row>
                    <xdr:rowOff>226033</xdr:rowOff>
                  </to>
                </anchor>
              </controlPr>
            </control>
          </mc:Choice>
        </mc:AlternateContent>
        <mc:AlternateContent xmlns:mc="http://schemas.openxmlformats.org/markup-compatibility/2006">
          <mc:Choice Requires="x14">
            <control shapeId="12426" r:id="rId141" name="Option Button 138">
              <controlPr defaultSize="0" autoFill="0" autoLine="0" autoPict="0">
                <anchor moveWithCells="1" sizeWithCells="1">
                  <from>
                    <xdr:col>5</xdr:col>
                    <xdr:colOff>20274</xdr:colOff>
                    <xdr:row>124</xdr:row>
                    <xdr:rowOff>420888</xdr:rowOff>
                  </from>
                  <to>
                    <xdr:col>5</xdr:col>
                    <xdr:colOff>611208</xdr:colOff>
                    <xdr:row>125</xdr:row>
                    <xdr:rowOff>167696</xdr:rowOff>
                  </to>
                </anchor>
              </controlPr>
            </control>
          </mc:Choice>
        </mc:AlternateContent>
        <mc:AlternateContent xmlns:mc="http://schemas.openxmlformats.org/markup-compatibility/2006">
          <mc:Choice Requires="x14">
            <control shapeId="12427" r:id="rId142" name="Option Button 139">
              <controlPr defaultSize="0" autoFill="0" autoLine="0" autoPict="0">
                <anchor moveWithCells="1" sizeWithCells="1">
                  <from>
                    <xdr:col>1</xdr:col>
                    <xdr:colOff>511221</xdr:colOff>
                    <xdr:row>124</xdr:row>
                    <xdr:rowOff>420888</xdr:rowOff>
                  </from>
                  <to>
                    <xdr:col>1</xdr:col>
                    <xdr:colOff>921063</xdr:colOff>
                    <xdr:row>125</xdr:row>
                    <xdr:rowOff>167696</xdr:rowOff>
                  </to>
                </anchor>
              </controlPr>
            </control>
          </mc:Choice>
        </mc:AlternateContent>
        <mc:AlternateContent xmlns:mc="http://schemas.openxmlformats.org/markup-compatibility/2006">
          <mc:Choice Requires="x14">
            <control shapeId="12428" r:id="rId143" name="Option Button 140">
              <controlPr defaultSize="0" autoFill="0" autoLine="0" autoPict="0">
                <anchor moveWithCells="1" sizeWithCells="1">
                  <from>
                    <xdr:col>1</xdr:col>
                    <xdr:colOff>53723</xdr:colOff>
                    <xdr:row>124</xdr:row>
                    <xdr:rowOff>420888</xdr:rowOff>
                  </from>
                  <to>
                    <xdr:col>1</xdr:col>
                    <xdr:colOff>463565</xdr:colOff>
                    <xdr:row>125</xdr:row>
                    <xdr:rowOff>167696</xdr:rowOff>
                  </to>
                </anchor>
              </controlPr>
            </control>
          </mc:Choice>
        </mc:AlternateContent>
        <mc:AlternateContent xmlns:mc="http://schemas.openxmlformats.org/markup-compatibility/2006">
          <mc:Choice Requires="x14">
            <control shapeId="12429" r:id="rId144" name="Group Box 141">
              <controlPr defaultSize="0" autoFill="0" autoPict="0">
                <anchor moveWithCells="1" sizeWithCells="1">
                  <from>
                    <xdr:col>0</xdr:col>
                    <xdr:colOff>225136</xdr:colOff>
                    <xdr:row>135</xdr:row>
                    <xdr:rowOff>194864</xdr:rowOff>
                  </from>
                  <to>
                    <xdr:col>5</xdr:col>
                    <xdr:colOff>801832</xdr:colOff>
                    <xdr:row>136</xdr:row>
                    <xdr:rowOff>203523</xdr:rowOff>
                  </to>
                </anchor>
              </controlPr>
            </control>
          </mc:Choice>
        </mc:AlternateContent>
        <mc:AlternateContent xmlns:mc="http://schemas.openxmlformats.org/markup-compatibility/2006">
          <mc:Choice Requires="x14">
            <control shapeId="12430" r:id="rId145" name="Option Button 142">
              <controlPr defaultSize="0" autoFill="0" autoLine="0" autoPict="0">
                <anchor moveWithCells="1" sizeWithCells="1">
                  <from>
                    <xdr:col>5</xdr:col>
                    <xdr:colOff>20274</xdr:colOff>
                    <xdr:row>135</xdr:row>
                    <xdr:rowOff>398362</xdr:rowOff>
                  </from>
                  <to>
                    <xdr:col>5</xdr:col>
                    <xdr:colOff>611208</xdr:colOff>
                    <xdr:row>136</xdr:row>
                    <xdr:rowOff>145170</xdr:rowOff>
                  </to>
                </anchor>
              </controlPr>
            </control>
          </mc:Choice>
        </mc:AlternateContent>
        <mc:AlternateContent xmlns:mc="http://schemas.openxmlformats.org/markup-compatibility/2006">
          <mc:Choice Requires="x14">
            <control shapeId="12431" r:id="rId146" name="Option Button 143">
              <controlPr defaultSize="0" autoFill="0" autoLine="0" autoPict="0">
                <anchor moveWithCells="1" sizeWithCells="1">
                  <from>
                    <xdr:col>1</xdr:col>
                    <xdr:colOff>511221</xdr:colOff>
                    <xdr:row>135</xdr:row>
                    <xdr:rowOff>398362</xdr:rowOff>
                  </from>
                  <to>
                    <xdr:col>1</xdr:col>
                    <xdr:colOff>921063</xdr:colOff>
                    <xdr:row>136</xdr:row>
                    <xdr:rowOff>145170</xdr:rowOff>
                  </to>
                </anchor>
              </controlPr>
            </control>
          </mc:Choice>
        </mc:AlternateContent>
        <mc:AlternateContent xmlns:mc="http://schemas.openxmlformats.org/markup-compatibility/2006">
          <mc:Choice Requires="x14">
            <control shapeId="12432" r:id="rId147" name="Option Button 144">
              <controlPr defaultSize="0" autoFill="0" autoLine="0" autoPict="0">
                <anchor moveWithCells="1" sizeWithCells="1">
                  <from>
                    <xdr:col>1</xdr:col>
                    <xdr:colOff>53723</xdr:colOff>
                    <xdr:row>135</xdr:row>
                    <xdr:rowOff>398362</xdr:rowOff>
                  </from>
                  <to>
                    <xdr:col>1</xdr:col>
                    <xdr:colOff>463565</xdr:colOff>
                    <xdr:row>136</xdr:row>
                    <xdr:rowOff>145170</xdr:rowOff>
                  </to>
                </anchor>
              </controlPr>
            </control>
          </mc:Choice>
        </mc:AlternateContent>
        <mc:AlternateContent xmlns:mc="http://schemas.openxmlformats.org/markup-compatibility/2006">
          <mc:Choice Requires="x14">
            <control shapeId="12433" r:id="rId148" name="Group Box 145">
              <controlPr defaultSize="0" autoFill="0" autoPict="0">
                <anchor moveWithCells="1" sizeWithCells="1">
                  <from>
                    <xdr:col>0</xdr:col>
                    <xdr:colOff>225136</xdr:colOff>
                    <xdr:row>136</xdr:row>
                    <xdr:rowOff>203524</xdr:rowOff>
                  </from>
                  <to>
                    <xdr:col>5</xdr:col>
                    <xdr:colOff>801832</xdr:colOff>
                    <xdr:row>137</xdr:row>
                    <xdr:rowOff>212183</xdr:rowOff>
                  </to>
                </anchor>
              </controlPr>
            </control>
          </mc:Choice>
        </mc:AlternateContent>
        <mc:AlternateContent xmlns:mc="http://schemas.openxmlformats.org/markup-compatibility/2006">
          <mc:Choice Requires="x14">
            <control shapeId="12434" r:id="rId149" name="Option Button 146">
              <controlPr defaultSize="0" autoFill="0" autoLine="0" autoPict="0">
                <anchor moveWithCells="1" sizeWithCells="1">
                  <from>
                    <xdr:col>5</xdr:col>
                    <xdr:colOff>20274</xdr:colOff>
                    <xdr:row>136</xdr:row>
                    <xdr:rowOff>407021</xdr:rowOff>
                  </from>
                  <to>
                    <xdr:col>5</xdr:col>
                    <xdr:colOff>611208</xdr:colOff>
                    <xdr:row>137</xdr:row>
                    <xdr:rowOff>153829</xdr:rowOff>
                  </to>
                </anchor>
              </controlPr>
            </control>
          </mc:Choice>
        </mc:AlternateContent>
        <mc:AlternateContent xmlns:mc="http://schemas.openxmlformats.org/markup-compatibility/2006">
          <mc:Choice Requires="x14">
            <control shapeId="12435" r:id="rId150" name="Option Button 147">
              <controlPr defaultSize="0" autoFill="0" autoLine="0" autoPict="0">
                <anchor moveWithCells="1" sizeWithCells="1">
                  <from>
                    <xdr:col>1</xdr:col>
                    <xdr:colOff>511221</xdr:colOff>
                    <xdr:row>136</xdr:row>
                    <xdr:rowOff>407021</xdr:rowOff>
                  </from>
                  <to>
                    <xdr:col>1</xdr:col>
                    <xdr:colOff>921063</xdr:colOff>
                    <xdr:row>137</xdr:row>
                    <xdr:rowOff>153829</xdr:rowOff>
                  </to>
                </anchor>
              </controlPr>
            </control>
          </mc:Choice>
        </mc:AlternateContent>
        <mc:AlternateContent xmlns:mc="http://schemas.openxmlformats.org/markup-compatibility/2006">
          <mc:Choice Requires="x14">
            <control shapeId="12436" r:id="rId151" name="Option Button 148">
              <controlPr defaultSize="0" autoFill="0" autoLine="0" autoPict="0">
                <anchor moveWithCells="1" sizeWithCells="1">
                  <from>
                    <xdr:col>1</xdr:col>
                    <xdr:colOff>53723</xdr:colOff>
                    <xdr:row>136</xdr:row>
                    <xdr:rowOff>407021</xdr:rowOff>
                  </from>
                  <to>
                    <xdr:col>1</xdr:col>
                    <xdr:colOff>463565</xdr:colOff>
                    <xdr:row>137</xdr:row>
                    <xdr:rowOff>153829</xdr:rowOff>
                  </to>
                </anchor>
              </controlPr>
            </control>
          </mc:Choice>
        </mc:AlternateContent>
        <mc:AlternateContent xmlns:mc="http://schemas.openxmlformats.org/markup-compatibility/2006">
          <mc:Choice Requires="x14">
            <control shapeId="12437" r:id="rId152" name="Group Box 149">
              <controlPr defaultSize="0" autoFill="0" autoPict="0">
                <anchor moveWithCells="1" sizeWithCells="1">
                  <from>
                    <xdr:col>0</xdr:col>
                    <xdr:colOff>225136</xdr:colOff>
                    <xdr:row>137</xdr:row>
                    <xdr:rowOff>212183</xdr:rowOff>
                  </from>
                  <to>
                    <xdr:col>5</xdr:col>
                    <xdr:colOff>801832</xdr:colOff>
                    <xdr:row>138</xdr:row>
                    <xdr:rowOff>220842</xdr:rowOff>
                  </to>
                </anchor>
              </controlPr>
            </control>
          </mc:Choice>
        </mc:AlternateContent>
        <mc:AlternateContent xmlns:mc="http://schemas.openxmlformats.org/markup-compatibility/2006">
          <mc:Choice Requires="x14">
            <control shapeId="12438" r:id="rId153" name="Option Button 150">
              <controlPr defaultSize="0" autoFill="0" autoLine="0" autoPict="0">
                <anchor moveWithCells="1" sizeWithCells="1">
                  <from>
                    <xdr:col>5</xdr:col>
                    <xdr:colOff>20274</xdr:colOff>
                    <xdr:row>137</xdr:row>
                    <xdr:rowOff>415677</xdr:rowOff>
                  </from>
                  <to>
                    <xdr:col>5</xdr:col>
                    <xdr:colOff>611208</xdr:colOff>
                    <xdr:row>138</xdr:row>
                    <xdr:rowOff>162485</xdr:rowOff>
                  </to>
                </anchor>
              </controlPr>
            </control>
          </mc:Choice>
        </mc:AlternateContent>
        <mc:AlternateContent xmlns:mc="http://schemas.openxmlformats.org/markup-compatibility/2006">
          <mc:Choice Requires="x14">
            <control shapeId="12439" r:id="rId154" name="Option Button 151">
              <controlPr defaultSize="0" autoFill="0" autoLine="0" autoPict="0">
                <anchor moveWithCells="1" sizeWithCells="1">
                  <from>
                    <xdr:col>1</xdr:col>
                    <xdr:colOff>511221</xdr:colOff>
                    <xdr:row>137</xdr:row>
                    <xdr:rowOff>415677</xdr:rowOff>
                  </from>
                  <to>
                    <xdr:col>1</xdr:col>
                    <xdr:colOff>921063</xdr:colOff>
                    <xdr:row>138</xdr:row>
                    <xdr:rowOff>162485</xdr:rowOff>
                  </to>
                </anchor>
              </controlPr>
            </control>
          </mc:Choice>
        </mc:AlternateContent>
        <mc:AlternateContent xmlns:mc="http://schemas.openxmlformats.org/markup-compatibility/2006">
          <mc:Choice Requires="x14">
            <control shapeId="12440" r:id="rId155" name="Option Button 152">
              <controlPr defaultSize="0" autoFill="0" autoLine="0" autoPict="0">
                <anchor moveWithCells="1" sizeWithCells="1">
                  <from>
                    <xdr:col>1</xdr:col>
                    <xdr:colOff>53723</xdr:colOff>
                    <xdr:row>137</xdr:row>
                    <xdr:rowOff>415677</xdr:rowOff>
                  </from>
                  <to>
                    <xdr:col>1</xdr:col>
                    <xdr:colOff>463565</xdr:colOff>
                    <xdr:row>138</xdr:row>
                    <xdr:rowOff>162485</xdr:rowOff>
                  </to>
                </anchor>
              </controlPr>
            </control>
          </mc:Choice>
        </mc:AlternateContent>
        <mc:AlternateContent xmlns:mc="http://schemas.openxmlformats.org/markup-compatibility/2006">
          <mc:Choice Requires="x14">
            <control shapeId="12441" r:id="rId156" name="Group Box 153">
              <controlPr defaultSize="0" autoFill="0" autoPict="0">
                <anchor moveWithCells="1" sizeWithCells="1">
                  <from>
                    <xdr:col>0</xdr:col>
                    <xdr:colOff>225136</xdr:colOff>
                    <xdr:row>138</xdr:row>
                    <xdr:rowOff>220842</xdr:rowOff>
                  </from>
                  <to>
                    <xdr:col>5</xdr:col>
                    <xdr:colOff>801832</xdr:colOff>
                    <xdr:row>139</xdr:row>
                    <xdr:rowOff>229501</xdr:rowOff>
                  </to>
                </anchor>
              </controlPr>
            </control>
          </mc:Choice>
        </mc:AlternateContent>
        <mc:AlternateContent xmlns:mc="http://schemas.openxmlformats.org/markup-compatibility/2006">
          <mc:Choice Requires="x14">
            <control shapeId="12442" r:id="rId157" name="Option Button 154">
              <controlPr defaultSize="0" autoFill="0" autoLine="0" autoPict="0">
                <anchor moveWithCells="1" sizeWithCells="1">
                  <from>
                    <xdr:col>5</xdr:col>
                    <xdr:colOff>20274</xdr:colOff>
                    <xdr:row>138</xdr:row>
                    <xdr:rowOff>424335</xdr:rowOff>
                  </from>
                  <to>
                    <xdr:col>5</xdr:col>
                    <xdr:colOff>611208</xdr:colOff>
                    <xdr:row>139</xdr:row>
                    <xdr:rowOff>171143</xdr:rowOff>
                  </to>
                </anchor>
              </controlPr>
            </control>
          </mc:Choice>
        </mc:AlternateContent>
        <mc:AlternateContent xmlns:mc="http://schemas.openxmlformats.org/markup-compatibility/2006">
          <mc:Choice Requires="x14">
            <control shapeId="12443" r:id="rId158" name="Option Button 155">
              <controlPr defaultSize="0" autoFill="0" autoLine="0" autoPict="0">
                <anchor moveWithCells="1" sizeWithCells="1">
                  <from>
                    <xdr:col>1</xdr:col>
                    <xdr:colOff>511221</xdr:colOff>
                    <xdr:row>138</xdr:row>
                    <xdr:rowOff>424335</xdr:rowOff>
                  </from>
                  <to>
                    <xdr:col>1</xdr:col>
                    <xdr:colOff>921063</xdr:colOff>
                    <xdr:row>139</xdr:row>
                    <xdr:rowOff>171143</xdr:rowOff>
                  </to>
                </anchor>
              </controlPr>
            </control>
          </mc:Choice>
        </mc:AlternateContent>
        <mc:AlternateContent xmlns:mc="http://schemas.openxmlformats.org/markup-compatibility/2006">
          <mc:Choice Requires="x14">
            <control shapeId="12444" r:id="rId159" name="Option Button 156">
              <controlPr defaultSize="0" autoFill="0" autoLine="0" autoPict="0">
                <anchor moveWithCells="1" sizeWithCells="1">
                  <from>
                    <xdr:col>1</xdr:col>
                    <xdr:colOff>53723</xdr:colOff>
                    <xdr:row>138</xdr:row>
                    <xdr:rowOff>424335</xdr:rowOff>
                  </from>
                  <to>
                    <xdr:col>1</xdr:col>
                    <xdr:colOff>463565</xdr:colOff>
                    <xdr:row>139</xdr:row>
                    <xdr:rowOff>171143</xdr:rowOff>
                  </to>
                </anchor>
              </controlPr>
            </control>
          </mc:Choice>
        </mc:AlternateContent>
        <mc:AlternateContent xmlns:mc="http://schemas.openxmlformats.org/markup-compatibility/2006">
          <mc:Choice Requires="x14">
            <control shapeId="12445" r:id="rId160" name="Group Box 157">
              <controlPr defaultSize="0" autoFill="0" autoPict="0">
                <anchor moveWithCells="1" sizeWithCells="1">
                  <from>
                    <xdr:col>0</xdr:col>
                    <xdr:colOff>225136</xdr:colOff>
                    <xdr:row>139</xdr:row>
                    <xdr:rowOff>229502</xdr:rowOff>
                  </from>
                  <to>
                    <xdr:col>5</xdr:col>
                    <xdr:colOff>801832</xdr:colOff>
                    <xdr:row>140</xdr:row>
                    <xdr:rowOff>238161</xdr:rowOff>
                  </to>
                </anchor>
              </controlPr>
            </control>
          </mc:Choice>
        </mc:AlternateContent>
        <mc:AlternateContent xmlns:mc="http://schemas.openxmlformats.org/markup-compatibility/2006">
          <mc:Choice Requires="x14">
            <control shapeId="12446" r:id="rId161" name="Option Button 158">
              <controlPr defaultSize="0" autoFill="0" autoLine="0" autoPict="0">
                <anchor moveWithCells="1" sizeWithCells="1">
                  <from>
                    <xdr:col>5</xdr:col>
                    <xdr:colOff>20274</xdr:colOff>
                    <xdr:row>139</xdr:row>
                    <xdr:rowOff>432994</xdr:rowOff>
                  </from>
                  <to>
                    <xdr:col>5</xdr:col>
                    <xdr:colOff>611208</xdr:colOff>
                    <xdr:row>140</xdr:row>
                    <xdr:rowOff>179802</xdr:rowOff>
                  </to>
                </anchor>
              </controlPr>
            </control>
          </mc:Choice>
        </mc:AlternateContent>
        <mc:AlternateContent xmlns:mc="http://schemas.openxmlformats.org/markup-compatibility/2006">
          <mc:Choice Requires="x14">
            <control shapeId="12447" r:id="rId162" name="Option Button 159">
              <controlPr defaultSize="0" autoFill="0" autoLine="0" autoPict="0">
                <anchor moveWithCells="1" sizeWithCells="1">
                  <from>
                    <xdr:col>1</xdr:col>
                    <xdr:colOff>511221</xdr:colOff>
                    <xdr:row>139</xdr:row>
                    <xdr:rowOff>432994</xdr:rowOff>
                  </from>
                  <to>
                    <xdr:col>1</xdr:col>
                    <xdr:colOff>921063</xdr:colOff>
                    <xdr:row>140</xdr:row>
                    <xdr:rowOff>179802</xdr:rowOff>
                  </to>
                </anchor>
              </controlPr>
            </control>
          </mc:Choice>
        </mc:AlternateContent>
        <mc:AlternateContent xmlns:mc="http://schemas.openxmlformats.org/markup-compatibility/2006">
          <mc:Choice Requires="x14">
            <control shapeId="12448" r:id="rId163" name="Option Button 160">
              <controlPr defaultSize="0" autoFill="0" autoLine="0" autoPict="0">
                <anchor moveWithCells="1" sizeWithCells="1">
                  <from>
                    <xdr:col>1</xdr:col>
                    <xdr:colOff>53723</xdr:colOff>
                    <xdr:row>139</xdr:row>
                    <xdr:rowOff>432994</xdr:rowOff>
                  </from>
                  <to>
                    <xdr:col>1</xdr:col>
                    <xdr:colOff>463565</xdr:colOff>
                    <xdr:row>140</xdr:row>
                    <xdr:rowOff>179802</xdr:rowOff>
                  </to>
                </anchor>
              </controlPr>
            </control>
          </mc:Choice>
        </mc:AlternateContent>
        <mc:AlternateContent xmlns:mc="http://schemas.openxmlformats.org/markup-compatibility/2006">
          <mc:Choice Requires="x14">
            <control shapeId="12449" r:id="rId164" name="Group Box 161">
              <controlPr defaultSize="0" autoFill="0" autoPict="0">
                <anchor moveWithCells="1" sizeWithCells="1">
                  <from>
                    <xdr:col>0</xdr:col>
                    <xdr:colOff>225136</xdr:colOff>
                    <xdr:row>140</xdr:row>
                    <xdr:rowOff>238161</xdr:rowOff>
                  </from>
                  <to>
                    <xdr:col>5</xdr:col>
                    <xdr:colOff>801832</xdr:colOff>
                    <xdr:row>141</xdr:row>
                    <xdr:rowOff>246820</xdr:rowOff>
                  </to>
                </anchor>
              </controlPr>
            </control>
          </mc:Choice>
        </mc:AlternateContent>
        <mc:AlternateContent xmlns:mc="http://schemas.openxmlformats.org/markup-compatibility/2006">
          <mc:Choice Requires="x14">
            <control shapeId="12450" r:id="rId165" name="Option Button 162">
              <controlPr defaultSize="0" autoFill="0" autoLine="0" autoPict="0">
                <anchor moveWithCells="1" sizeWithCells="1">
                  <from>
                    <xdr:col>5</xdr:col>
                    <xdr:colOff>20274</xdr:colOff>
                    <xdr:row>140</xdr:row>
                    <xdr:rowOff>441653</xdr:rowOff>
                  </from>
                  <to>
                    <xdr:col>5</xdr:col>
                    <xdr:colOff>611208</xdr:colOff>
                    <xdr:row>141</xdr:row>
                    <xdr:rowOff>188461</xdr:rowOff>
                  </to>
                </anchor>
              </controlPr>
            </control>
          </mc:Choice>
        </mc:AlternateContent>
        <mc:AlternateContent xmlns:mc="http://schemas.openxmlformats.org/markup-compatibility/2006">
          <mc:Choice Requires="x14">
            <control shapeId="12451" r:id="rId166" name="Option Button 163">
              <controlPr defaultSize="0" autoFill="0" autoLine="0" autoPict="0">
                <anchor moveWithCells="1" sizeWithCells="1">
                  <from>
                    <xdr:col>1</xdr:col>
                    <xdr:colOff>511221</xdr:colOff>
                    <xdr:row>140</xdr:row>
                    <xdr:rowOff>441653</xdr:rowOff>
                  </from>
                  <to>
                    <xdr:col>1</xdr:col>
                    <xdr:colOff>921063</xdr:colOff>
                    <xdr:row>141</xdr:row>
                    <xdr:rowOff>188461</xdr:rowOff>
                  </to>
                </anchor>
              </controlPr>
            </control>
          </mc:Choice>
        </mc:AlternateContent>
        <mc:AlternateContent xmlns:mc="http://schemas.openxmlformats.org/markup-compatibility/2006">
          <mc:Choice Requires="x14">
            <control shapeId="12452" r:id="rId167" name="Option Button 164">
              <controlPr defaultSize="0" autoFill="0" autoLine="0" autoPict="0">
                <anchor moveWithCells="1" sizeWithCells="1">
                  <from>
                    <xdr:col>1</xdr:col>
                    <xdr:colOff>53723</xdr:colOff>
                    <xdr:row>140</xdr:row>
                    <xdr:rowOff>441653</xdr:rowOff>
                  </from>
                  <to>
                    <xdr:col>1</xdr:col>
                    <xdr:colOff>463565</xdr:colOff>
                    <xdr:row>141</xdr:row>
                    <xdr:rowOff>188461</xdr:rowOff>
                  </to>
                </anchor>
              </controlPr>
            </control>
          </mc:Choice>
        </mc:AlternateContent>
        <mc:AlternateContent xmlns:mc="http://schemas.openxmlformats.org/markup-compatibility/2006">
          <mc:Choice Requires="x14">
            <control shapeId="12453" r:id="rId168" name="Group Box 165">
              <controlPr defaultSize="0" autoFill="0" autoPict="0">
                <anchor moveWithCells="1" sizeWithCells="1">
                  <from>
                    <xdr:col>0</xdr:col>
                    <xdr:colOff>225136</xdr:colOff>
                    <xdr:row>151</xdr:row>
                    <xdr:rowOff>215649</xdr:rowOff>
                  </from>
                  <to>
                    <xdr:col>5</xdr:col>
                    <xdr:colOff>801832</xdr:colOff>
                    <xdr:row>152</xdr:row>
                    <xdr:rowOff>224308</xdr:rowOff>
                  </to>
                </anchor>
              </controlPr>
            </control>
          </mc:Choice>
        </mc:AlternateContent>
        <mc:AlternateContent xmlns:mc="http://schemas.openxmlformats.org/markup-compatibility/2006">
          <mc:Choice Requires="x14">
            <control shapeId="12454" r:id="rId169" name="Option Button 166">
              <controlPr defaultSize="0" autoFill="0" autoLine="0" autoPict="0">
                <anchor moveWithCells="1" sizeWithCells="1">
                  <from>
                    <xdr:col>5</xdr:col>
                    <xdr:colOff>20274</xdr:colOff>
                    <xdr:row>151</xdr:row>
                    <xdr:rowOff>419125</xdr:rowOff>
                  </from>
                  <to>
                    <xdr:col>5</xdr:col>
                    <xdr:colOff>611208</xdr:colOff>
                    <xdr:row>152</xdr:row>
                    <xdr:rowOff>165933</xdr:rowOff>
                  </to>
                </anchor>
              </controlPr>
            </control>
          </mc:Choice>
        </mc:AlternateContent>
        <mc:AlternateContent xmlns:mc="http://schemas.openxmlformats.org/markup-compatibility/2006">
          <mc:Choice Requires="x14">
            <control shapeId="12455" r:id="rId170" name="Option Button 167">
              <controlPr defaultSize="0" autoFill="0" autoLine="0" autoPict="0">
                <anchor moveWithCells="1" sizeWithCells="1">
                  <from>
                    <xdr:col>1</xdr:col>
                    <xdr:colOff>511221</xdr:colOff>
                    <xdr:row>151</xdr:row>
                    <xdr:rowOff>419125</xdr:rowOff>
                  </from>
                  <to>
                    <xdr:col>1</xdr:col>
                    <xdr:colOff>921063</xdr:colOff>
                    <xdr:row>152</xdr:row>
                    <xdr:rowOff>165933</xdr:rowOff>
                  </to>
                </anchor>
              </controlPr>
            </control>
          </mc:Choice>
        </mc:AlternateContent>
        <mc:AlternateContent xmlns:mc="http://schemas.openxmlformats.org/markup-compatibility/2006">
          <mc:Choice Requires="x14">
            <control shapeId="12456" r:id="rId171" name="Option Button 168">
              <controlPr defaultSize="0" autoFill="0" autoLine="0" autoPict="0">
                <anchor moveWithCells="1" sizeWithCells="1">
                  <from>
                    <xdr:col>1</xdr:col>
                    <xdr:colOff>53723</xdr:colOff>
                    <xdr:row>151</xdr:row>
                    <xdr:rowOff>419125</xdr:rowOff>
                  </from>
                  <to>
                    <xdr:col>1</xdr:col>
                    <xdr:colOff>463565</xdr:colOff>
                    <xdr:row>152</xdr:row>
                    <xdr:rowOff>165933</xdr:rowOff>
                  </to>
                </anchor>
              </controlPr>
            </control>
          </mc:Choice>
        </mc:AlternateContent>
        <mc:AlternateContent xmlns:mc="http://schemas.openxmlformats.org/markup-compatibility/2006">
          <mc:Choice Requires="x14">
            <control shapeId="12457" r:id="rId172" name="Group Box 169">
              <controlPr defaultSize="0" autoFill="0" autoPict="0">
                <anchor moveWithCells="1" sizeWithCells="1">
                  <from>
                    <xdr:col>0</xdr:col>
                    <xdr:colOff>225136</xdr:colOff>
                    <xdr:row>152</xdr:row>
                    <xdr:rowOff>224306</xdr:rowOff>
                  </from>
                  <to>
                    <xdr:col>5</xdr:col>
                    <xdr:colOff>801832</xdr:colOff>
                    <xdr:row>153</xdr:row>
                    <xdr:rowOff>232966</xdr:rowOff>
                  </to>
                </anchor>
              </controlPr>
            </control>
          </mc:Choice>
        </mc:AlternateContent>
        <mc:AlternateContent xmlns:mc="http://schemas.openxmlformats.org/markup-compatibility/2006">
          <mc:Choice Requires="x14">
            <control shapeId="12458" r:id="rId173" name="Option Button 170">
              <controlPr defaultSize="0" autoFill="0" autoLine="0" autoPict="0">
                <anchor moveWithCells="1" sizeWithCells="1">
                  <from>
                    <xdr:col>5</xdr:col>
                    <xdr:colOff>20274</xdr:colOff>
                    <xdr:row>152</xdr:row>
                    <xdr:rowOff>427664</xdr:rowOff>
                  </from>
                  <to>
                    <xdr:col>5</xdr:col>
                    <xdr:colOff>611208</xdr:colOff>
                    <xdr:row>153</xdr:row>
                    <xdr:rowOff>174472</xdr:rowOff>
                  </to>
                </anchor>
              </controlPr>
            </control>
          </mc:Choice>
        </mc:AlternateContent>
        <mc:AlternateContent xmlns:mc="http://schemas.openxmlformats.org/markup-compatibility/2006">
          <mc:Choice Requires="x14">
            <control shapeId="12459" r:id="rId174" name="Option Button 171">
              <controlPr defaultSize="0" autoFill="0" autoLine="0" autoPict="0">
                <anchor moveWithCells="1" sizeWithCells="1">
                  <from>
                    <xdr:col>1</xdr:col>
                    <xdr:colOff>511221</xdr:colOff>
                    <xdr:row>152</xdr:row>
                    <xdr:rowOff>427664</xdr:rowOff>
                  </from>
                  <to>
                    <xdr:col>1</xdr:col>
                    <xdr:colOff>921063</xdr:colOff>
                    <xdr:row>153</xdr:row>
                    <xdr:rowOff>174472</xdr:rowOff>
                  </to>
                </anchor>
              </controlPr>
            </control>
          </mc:Choice>
        </mc:AlternateContent>
        <mc:AlternateContent xmlns:mc="http://schemas.openxmlformats.org/markup-compatibility/2006">
          <mc:Choice Requires="x14">
            <control shapeId="12460" r:id="rId175" name="Option Button 172">
              <controlPr defaultSize="0" autoFill="0" autoLine="0" autoPict="0">
                <anchor moveWithCells="1" sizeWithCells="1">
                  <from>
                    <xdr:col>1</xdr:col>
                    <xdr:colOff>53723</xdr:colOff>
                    <xdr:row>152</xdr:row>
                    <xdr:rowOff>427664</xdr:rowOff>
                  </from>
                  <to>
                    <xdr:col>1</xdr:col>
                    <xdr:colOff>463565</xdr:colOff>
                    <xdr:row>153</xdr:row>
                    <xdr:rowOff>174472</xdr:rowOff>
                  </to>
                </anchor>
              </controlPr>
            </control>
          </mc:Choice>
        </mc:AlternateContent>
        <mc:AlternateContent xmlns:mc="http://schemas.openxmlformats.org/markup-compatibility/2006">
          <mc:Choice Requires="x14">
            <control shapeId="12461" r:id="rId176" name="Group Box 173">
              <controlPr defaultSize="0" autoFill="0" autoPict="0">
                <anchor moveWithCells="1" sizeWithCells="1">
                  <from>
                    <xdr:col>0</xdr:col>
                    <xdr:colOff>225136</xdr:colOff>
                    <xdr:row>153</xdr:row>
                    <xdr:rowOff>232969</xdr:rowOff>
                  </from>
                  <to>
                    <xdr:col>5</xdr:col>
                    <xdr:colOff>801832</xdr:colOff>
                    <xdr:row>154</xdr:row>
                    <xdr:rowOff>241628</xdr:rowOff>
                  </to>
                </anchor>
              </controlPr>
            </control>
          </mc:Choice>
        </mc:AlternateContent>
        <mc:AlternateContent xmlns:mc="http://schemas.openxmlformats.org/markup-compatibility/2006">
          <mc:Choice Requires="x14">
            <control shapeId="12462" r:id="rId177" name="Option Button 174">
              <controlPr defaultSize="0" autoFill="0" autoLine="0" autoPict="0">
                <anchor moveWithCells="1" sizeWithCells="1">
                  <from>
                    <xdr:col>5</xdr:col>
                    <xdr:colOff>20274</xdr:colOff>
                    <xdr:row>153</xdr:row>
                    <xdr:rowOff>436440</xdr:rowOff>
                  </from>
                  <to>
                    <xdr:col>5</xdr:col>
                    <xdr:colOff>611208</xdr:colOff>
                    <xdr:row>154</xdr:row>
                    <xdr:rowOff>183248</xdr:rowOff>
                  </to>
                </anchor>
              </controlPr>
            </control>
          </mc:Choice>
        </mc:AlternateContent>
        <mc:AlternateContent xmlns:mc="http://schemas.openxmlformats.org/markup-compatibility/2006">
          <mc:Choice Requires="x14">
            <control shapeId="12463" r:id="rId178" name="Option Button 175">
              <controlPr defaultSize="0" autoFill="0" autoLine="0" autoPict="0">
                <anchor moveWithCells="1" sizeWithCells="1">
                  <from>
                    <xdr:col>1</xdr:col>
                    <xdr:colOff>511221</xdr:colOff>
                    <xdr:row>153</xdr:row>
                    <xdr:rowOff>436440</xdr:rowOff>
                  </from>
                  <to>
                    <xdr:col>1</xdr:col>
                    <xdr:colOff>921063</xdr:colOff>
                    <xdr:row>154</xdr:row>
                    <xdr:rowOff>183248</xdr:rowOff>
                  </to>
                </anchor>
              </controlPr>
            </control>
          </mc:Choice>
        </mc:AlternateContent>
        <mc:AlternateContent xmlns:mc="http://schemas.openxmlformats.org/markup-compatibility/2006">
          <mc:Choice Requires="x14">
            <control shapeId="12464" r:id="rId179" name="Option Button 176">
              <controlPr defaultSize="0" autoFill="0" autoLine="0" autoPict="0">
                <anchor moveWithCells="1" sizeWithCells="1">
                  <from>
                    <xdr:col>1</xdr:col>
                    <xdr:colOff>53723</xdr:colOff>
                    <xdr:row>153</xdr:row>
                    <xdr:rowOff>436440</xdr:rowOff>
                  </from>
                  <to>
                    <xdr:col>1</xdr:col>
                    <xdr:colOff>463565</xdr:colOff>
                    <xdr:row>154</xdr:row>
                    <xdr:rowOff>183248</xdr:rowOff>
                  </to>
                </anchor>
              </controlPr>
            </control>
          </mc:Choice>
        </mc:AlternateContent>
        <mc:AlternateContent xmlns:mc="http://schemas.openxmlformats.org/markup-compatibility/2006">
          <mc:Choice Requires="x14">
            <control shapeId="12465" r:id="rId180" name="Group Box 177">
              <controlPr defaultSize="0" autoFill="0" autoPict="0">
                <anchor moveWithCells="1" sizeWithCells="1">
                  <from>
                    <xdr:col>0</xdr:col>
                    <xdr:colOff>225136</xdr:colOff>
                    <xdr:row>154</xdr:row>
                    <xdr:rowOff>241628</xdr:rowOff>
                  </from>
                  <to>
                    <xdr:col>5</xdr:col>
                    <xdr:colOff>801832</xdr:colOff>
                    <xdr:row>155</xdr:row>
                    <xdr:rowOff>250287</xdr:rowOff>
                  </to>
                </anchor>
              </controlPr>
            </control>
          </mc:Choice>
        </mc:AlternateContent>
        <mc:AlternateContent xmlns:mc="http://schemas.openxmlformats.org/markup-compatibility/2006">
          <mc:Choice Requires="x14">
            <control shapeId="12466" r:id="rId181" name="Option Button 178">
              <controlPr defaultSize="0" autoFill="0" autoLine="0" autoPict="0">
                <anchor moveWithCells="1" sizeWithCells="1">
                  <from>
                    <xdr:col>5</xdr:col>
                    <xdr:colOff>20274</xdr:colOff>
                    <xdr:row>154</xdr:row>
                    <xdr:rowOff>445099</xdr:rowOff>
                  </from>
                  <to>
                    <xdr:col>5</xdr:col>
                    <xdr:colOff>611208</xdr:colOff>
                    <xdr:row>155</xdr:row>
                    <xdr:rowOff>191907</xdr:rowOff>
                  </to>
                </anchor>
              </controlPr>
            </control>
          </mc:Choice>
        </mc:AlternateContent>
        <mc:AlternateContent xmlns:mc="http://schemas.openxmlformats.org/markup-compatibility/2006">
          <mc:Choice Requires="x14">
            <control shapeId="12467" r:id="rId182" name="Option Button 179">
              <controlPr defaultSize="0" autoFill="0" autoLine="0" autoPict="0">
                <anchor moveWithCells="1" sizeWithCells="1">
                  <from>
                    <xdr:col>1</xdr:col>
                    <xdr:colOff>511221</xdr:colOff>
                    <xdr:row>154</xdr:row>
                    <xdr:rowOff>445099</xdr:rowOff>
                  </from>
                  <to>
                    <xdr:col>1</xdr:col>
                    <xdr:colOff>921063</xdr:colOff>
                    <xdr:row>155</xdr:row>
                    <xdr:rowOff>191907</xdr:rowOff>
                  </to>
                </anchor>
              </controlPr>
            </control>
          </mc:Choice>
        </mc:AlternateContent>
        <mc:AlternateContent xmlns:mc="http://schemas.openxmlformats.org/markup-compatibility/2006">
          <mc:Choice Requires="x14">
            <control shapeId="12468" r:id="rId183" name="Option Button 180">
              <controlPr defaultSize="0" autoFill="0" autoLine="0" autoPict="0">
                <anchor moveWithCells="1" sizeWithCells="1">
                  <from>
                    <xdr:col>1</xdr:col>
                    <xdr:colOff>53723</xdr:colOff>
                    <xdr:row>154</xdr:row>
                    <xdr:rowOff>445099</xdr:rowOff>
                  </from>
                  <to>
                    <xdr:col>1</xdr:col>
                    <xdr:colOff>463565</xdr:colOff>
                    <xdr:row>155</xdr:row>
                    <xdr:rowOff>191907</xdr:rowOff>
                  </to>
                </anchor>
              </controlPr>
            </control>
          </mc:Choice>
        </mc:AlternateContent>
        <mc:AlternateContent xmlns:mc="http://schemas.openxmlformats.org/markup-compatibility/2006">
          <mc:Choice Requires="x14">
            <control shapeId="12469" r:id="rId184" name="Group Box 181">
              <controlPr defaultSize="0" autoFill="0" autoPict="0">
                <anchor moveWithCells="1" sizeWithCells="1">
                  <from>
                    <xdr:col>0</xdr:col>
                    <xdr:colOff>225136</xdr:colOff>
                    <xdr:row>155</xdr:row>
                    <xdr:rowOff>250288</xdr:rowOff>
                  </from>
                  <to>
                    <xdr:col>5</xdr:col>
                    <xdr:colOff>801832</xdr:colOff>
                    <xdr:row>157</xdr:row>
                    <xdr:rowOff>1772</xdr:rowOff>
                  </to>
                </anchor>
              </controlPr>
            </control>
          </mc:Choice>
        </mc:AlternateContent>
        <mc:AlternateContent xmlns:mc="http://schemas.openxmlformats.org/markup-compatibility/2006">
          <mc:Choice Requires="x14">
            <control shapeId="12470" r:id="rId185" name="Option Button 182">
              <controlPr defaultSize="0" autoFill="0" autoLine="0" autoPict="0">
                <anchor moveWithCells="1" sizeWithCells="1">
                  <from>
                    <xdr:col>5</xdr:col>
                    <xdr:colOff>20274</xdr:colOff>
                    <xdr:row>155</xdr:row>
                    <xdr:rowOff>453759</xdr:rowOff>
                  </from>
                  <to>
                    <xdr:col>5</xdr:col>
                    <xdr:colOff>611208</xdr:colOff>
                    <xdr:row>156</xdr:row>
                    <xdr:rowOff>200567</xdr:rowOff>
                  </to>
                </anchor>
              </controlPr>
            </control>
          </mc:Choice>
        </mc:AlternateContent>
        <mc:AlternateContent xmlns:mc="http://schemas.openxmlformats.org/markup-compatibility/2006">
          <mc:Choice Requires="x14">
            <control shapeId="12471" r:id="rId186" name="Option Button 183">
              <controlPr defaultSize="0" autoFill="0" autoLine="0" autoPict="0">
                <anchor moveWithCells="1" sizeWithCells="1">
                  <from>
                    <xdr:col>1</xdr:col>
                    <xdr:colOff>511221</xdr:colOff>
                    <xdr:row>155</xdr:row>
                    <xdr:rowOff>453759</xdr:rowOff>
                  </from>
                  <to>
                    <xdr:col>1</xdr:col>
                    <xdr:colOff>921063</xdr:colOff>
                    <xdr:row>156</xdr:row>
                    <xdr:rowOff>200567</xdr:rowOff>
                  </to>
                </anchor>
              </controlPr>
            </control>
          </mc:Choice>
        </mc:AlternateContent>
        <mc:AlternateContent xmlns:mc="http://schemas.openxmlformats.org/markup-compatibility/2006">
          <mc:Choice Requires="x14">
            <control shapeId="12472" r:id="rId187" name="Option Button 184">
              <controlPr defaultSize="0" autoFill="0" autoLine="0" autoPict="0">
                <anchor moveWithCells="1" sizeWithCells="1">
                  <from>
                    <xdr:col>1</xdr:col>
                    <xdr:colOff>53723</xdr:colOff>
                    <xdr:row>155</xdr:row>
                    <xdr:rowOff>453759</xdr:rowOff>
                  </from>
                  <to>
                    <xdr:col>1</xdr:col>
                    <xdr:colOff>463565</xdr:colOff>
                    <xdr:row>156</xdr:row>
                    <xdr:rowOff>200567</xdr:rowOff>
                  </to>
                </anchor>
              </controlPr>
            </control>
          </mc:Choice>
        </mc:AlternateContent>
        <mc:AlternateContent xmlns:mc="http://schemas.openxmlformats.org/markup-compatibility/2006">
          <mc:Choice Requires="x14">
            <control shapeId="12473" r:id="rId188" name="Group Box 185">
              <controlPr defaultSize="0" autoFill="0" autoPict="0">
                <anchor moveWithCells="1" sizeWithCells="1">
                  <from>
                    <xdr:col>0</xdr:col>
                    <xdr:colOff>225136</xdr:colOff>
                    <xdr:row>166</xdr:row>
                    <xdr:rowOff>227777</xdr:rowOff>
                  </from>
                  <to>
                    <xdr:col>5</xdr:col>
                    <xdr:colOff>801832</xdr:colOff>
                    <xdr:row>167</xdr:row>
                    <xdr:rowOff>236436</xdr:rowOff>
                  </to>
                </anchor>
              </controlPr>
            </control>
          </mc:Choice>
        </mc:AlternateContent>
        <mc:AlternateContent xmlns:mc="http://schemas.openxmlformats.org/markup-compatibility/2006">
          <mc:Choice Requires="x14">
            <control shapeId="12474" r:id="rId189" name="Option Button 186">
              <controlPr defaultSize="0" autoFill="0" autoLine="0" autoPict="0">
                <anchor moveWithCells="1" sizeWithCells="1">
                  <from>
                    <xdr:col>5</xdr:col>
                    <xdr:colOff>20274</xdr:colOff>
                    <xdr:row>166</xdr:row>
                    <xdr:rowOff>431232</xdr:rowOff>
                  </from>
                  <to>
                    <xdr:col>5</xdr:col>
                    <xdr:colOff>611208</xdr:colOff>
                    <xdr:row>167</xdr:row>
                    <xdr:rowOff>178040</xdr:rowOff>
                  </to>
                </anchor>
              </controlPr>
            </control>
          </mc:Choice>
        </mc:AlternateContent>
        <mc:AlternateContent xmlns:mc="http://schemas.openxmlformats.org/markup-compatibility/2006">
          <mc:Choice Requires="x14">
            <control shapeId="12475" r:id="rId190" name="Option Button 187">
              <controlPr defaultSize="0" autoFill="0" autoLine="0" autoPict="0">
                <anchor moveWithCells="1" sizeWithCells="1">
                  <from>
                    <xdr:col>1</xdr:col>
                    <xdr:colOff>511221</xdr:colOff>
                    <xdr:row>166</xdr:row>
                    <xdr:rowOff>431232</xdr:rowOff>
                  </from>
                  <to>
                    <xdr:col>1</xdr:col>
                    <xdr:colOff>921063</xdr:colOff>
                    <xdr:row>167</xdr:row>
                    <xdr:rowOff>178040</xdr:rowOff>
                  </to>
                </anchor>
              </controlPr>
            </control>
          </mc:Choice>
        </mc:AlternateContent>
        <mc:AlternateContent xmlns:mc="http://schemas.openxmlformats.org/markup-compatibility/2006">
          <mc:Choice Requires="x14">
            <control shapeId="12476" r:id="rId191" name="Option Button 188">
              <controlPr defaultSize="0" autoFill="0" autoLine="0" autoPict="0">
                <anchor moveWithCells="1" sizeWithCells="1">
                  <from>
                    <xdr:col>1</xdr:col>
                    <xdr:colOff>53723</xdr:colOff>
                    <xdr:row>166</xdr:row>
                    <xdr:rowOff>431232</xdr:rowOff>
                  </from>
                  <to>
                    <xdr:col>1</xdr:col>
                    <xdr:colOff>463565</xdr:colOff>
                    <xdr:row>167</xdr:row>
                    <xdr:rowOff>178040</xdr:rowOff>
                  </to>
                </anchor>
              </controlPr>
            </control>
          </mc:Choice>
        </mc:AlternateContent>
        <mc:AlternateContent xmlns:mc="http://schemas.openxmlformats.org/markup-compatibility/2006">
          <mc:Choice Requires="x14">
            <control shapeId="12477" r:id="rId192" name="Group Box 189">
              <controlPr defaultSize="0" autoFill="0" autoPict="0">
                <anchor moveWithCells="1" sizeWithCells="1">
                  <from>
                    <xdr:col>0</xdr:col>
                    <xdr:colOff>225136</xdr:colOff>
                    <xdr:row>167</xdr:row>
                    <xdr:rowOff>236436</xdr:rowOff>
                  </from>
                  <to>
                    <xdr:col>5</xdr:col>
                    <xdr:colOff>801832</xdr:colOff>
                    <xdr:row>168</xdr:row>
                    <xdr:rowOff>245095</xdr:rowOff>
                  </to>
                </anchor>
              </controlPr>
            </control>
          </mc:Choice>
        </mc:AlternateContent>
        <mc:AlternateContent xmlns:mc="http://schemas.openxmlformats.org/markup-compatibility/2006">
          <mc:Choice Requires="x14">
            <control shapeId="12478" r:id="rId193" name="Option Button 190">
              <controlPr defaultSize="0" autoFill="0" autoLine="0" autoPict="0">
                <anchor moveWithCells="1" sizeWithCells="1">
                  <from>
                    <xdr:col>5</xdr:col>
                    <xdr:colOff>20274</xdr:colOff>
                    <xdr:row>167</xdr:row>
                    <xdr:rowOff>439890</xdr:rowOff>
                  </from>
                  <to>
                    <xdr:col>5</xdr:col>
                    <xdr:colOff>611208</xdr:colOff>
                    <xdr:row>168</xdr:row>
                    <xdr:rowOff>186698</xdr:rowOff>
                  </to>
                </anchor>
              </controlPr>
            </control>
          </mc:Choice>
        </mc:AlternateContent>
        <mc:AlternateContent xmlns:mc="http://schemas.openxmlformats.org/markup-compatibility/2006">
          <mc:Choice Requires="x14">
            <control shapeId="12479" r:id="rId194" name="Option Button 191">
              <controlPr defaultSize="0" autoFill="0" autoLine="0" autoPict="0">
                <anchor moveWithCells="1" sizeWithCells="1">
                  <from>
                    <xdr:col>1</xdr:col>
                    <xdr:colOff>511221</xdr:colOff>
                    <xdr:row>167</xdr:row>
                    <xdr:rowOff>439890</xdr:rowOff>
                  </from>
                  <to>
                    <xdr:col>1</xdr:col>
                    <xdr:colOff>921063</xdr:colOff>
                    <xdr:row>168</xdr:row>
                    <xdr:rowOff>186698</xdr:rowOff>
                  </to>
                </anchor>
              </controlPr>
            </control>
          </mc:Choice>
        </mc:AlternateContent>
        <mc:AlternateContent xmlns:mc="http://schemas.openxmlformats.org/markup-compatibility/2006">
          <mc:Choice Requires="x14">
            <control shapeId="12480" r:id="rId195" name="Option Button 192">
              <controlPr defaultSize="0" autoFill="0" autoLine="0" autoPict="0">
                <anchor moveWithCells="1" sizeWithCells="1">
                  <from>
                    <xdr:col>1</xdr:col>
                    <xdr:colOff>53723</xdr:colOff>
                    <xdr:row>167</xdr:row>
                    <xdr:rowOff>439890</xdr:rowOff>
                  </from>
                  <to>
                    <xdr:col>1</xdr:col>
                    <xdr:colOff>463565</xdr:colOff>
                    <xdr:row>168</xdr:row>
                    <xdr:rowOff>186698</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9">
    <pageSetUpPr fitToPage="1"/>
  </sheetPr>
  <dimension ref="A1:T221"/>
  <sheetViews>
    <sheetView view="pageBreakPreview" zoomScale="85" zoomScaleNormal="85" zoomScaleSheetLayoutView="85" workbookViewId="0"/>
  </sheetViews>
  <sheetFormatPr defaultColWidth="9" defaultRowHeight="13.5"/>
  <cols>
    <col min="1" max="1" width="3" style="90" customWidth="1"/>
    <col min="2" max="2" width="13.875" style="92" customWidth="1"/>
    <col min="3" max="3" width="59.125" style="92" customWidth="1"/>
    <col min="4" max="4" width="11.75" style="92" customWidth="1"/>
    <col min="5" max="5" width="9.5" style="92" customWidth="1"/>
    <col min="6" max="6" width="10.625" style="90" customWidth="1"/>
    <col min="7" max="7" width="9" style="90"/>
    <col min="8" max="8" width="21.625" style="90" customWidth="1"/>
    <col min="9" max="9" width="10.75" style="25" customWidth="1"/>
    <col min="10" max="10" width="21.25" style="26" bestFit="1" customWidth="1"/>
    <col min="11" max="11" width="9" style="91"/>
    <col min="12" max="16384" width="9" style="90"/>
  </cols>
  <sheetData>
    <row r="1" spans="1:20" ht="14.25">
      <c r="A1" s="5" t="str">
        <f>"〔利用者保護：" &amp;  評価結果報告書!B23 &amp; "〕"</f>
        <v>〔利用者保護：訪問介護〕</v>
      </c>
      <c r="B1" s="4"/>
      <c r="C1" s="4"/>
      <c r="D1" s="4"/>
      <c r="E1" s="3"/>
      <c r="F1" s="119" t="s">
        <v>56</v>
      </c>
      <c r="H1" s="23"/>
      <c r="S1" s="90" t="s">
        <v>209</v>
      </c>
    </row>
    <row r="2" spans="1:20" ht="14.25" customHeight="1">
      <c r="A2" s="1"/>
      <c r="B2" s="4"/>
      <c r="C2" s="4"/>
      <c r="F2" s="6" t="str">
        <f>"《事業所名： " &amp; 評価結果報告書!B24 &amp; "》"</f>
        <v>《事業所名： 》</v>
      </c>
      <c r="H2" s="25"/>
      <c r="S2" s="90" t="b">
        <v>0</v>
      </c>
    </row>
    <row r="3" spans="1:20" s="21" customFormat="1" ht="14.25" thickBot="1">
      <c r="A3" s="96" t="s">
        <v>210</v>
      </c>
      <c r="B3" s="68" t="s">
        <v>211</v>
      </c>
      <c r="C3" s="92"/>
      <c r="D3" s="92"/>
      <c r="E3" s="92"/>
      <c r="F3" s="93"/>
      <c r="G3" s="93"/>
      <c r="H3" s="7"/>
      <c r="I3" s="48"/>
      <c r="J3" s="7"/>
      <c r="K3" s="7"/>
      <c r="L3" s="7"/>
      <c r="M3" s="69"/>
      <c r="N3" s="69"/>
      <c r="O3" s="69"/>
      <c r="P3" s="69"/>
      <c r="Q3" s="69"/>
      <c r="R3" s="69"/>
      <c r="S3" s="69"/>
      <c r="T3" s="69"/>
    </row>
    <row r="4" spans="1:20" s="11" customFormat="1" ht="17.25" customHeight="1">
      <c r="A4" s="313"/>
      <c r="B4" s="314"/>
      <c r="C4" s="315"/>
      <c r="D4" s="315"/>
      <c r="E4" s="315"/>
      <c r="F4" s="316"/>
      <c r="G4" s="77"/>
      <c r="H4" s="78"/>
      <c r="I4" s="79"/>
      <c r="J4" s="7" t="s">
        <v>181</v>
      </c>
      <c r="K4" s="78"/>
      <c r="L4" s="78"/>
      <c r="M4" s="80"/>
      <c r="N4" s="80"/>
      <c r="O4" s="80"/>
      <c r="P4" s="80"/>
      <c r="Q4" s="80"/>
      <c r="R4" s="80"/>
      <c r="S4" s="69" t="b">
        <v>1</v>
      </c>
      <c r="T4" s="80"/>
    </row>
    <row r="5" spans="1:20" s="76" customFormat="1" ht="30" customHeight="1" thickBot="1">
      <c r="A5" s="126"/>
      <c r="B5" s="246" t="s">
        <v>212</v>
      </c>
      <c r="C5" s="247"/>
      <c r="D5" s="248" t="s">
        <v>213</v>
      </c>
      <c r="E5" s="248"/>
      <c r="F5" s="127" t="str">
        <f>IF(COUNT(P9:Q23) &gt; 0,COUNT(P9:P23) &amp; "／" &amp; COUNT(P9:Q23),"")</f>
        <v/>
      </c>
      <c r="G5" s="71"/>
      <c r="H5" s="72"/>
      <c r="I5" s="73"/>
      <c r="J5" s="74" t="s">
        <v>183</v>
      </c>
      <c r="K5" s="72"/>
      <c r="L5" s="72"/>
      <c r="M5" s="75"/>
      <c r="N5" s="75"/>
      <c r="O5" s="75"/>
      <c r="P5" s="75"/>
      <c r="Q5" s="75"/>
      <c r="R5" s="75"/>
      <c r="S5" s="69" t="b">
        <v>0</v>
      </c>
      <c r="T5" s="75"/>
    </row>
    <row r="6" spans="1:20" s="21" customFormat="1" ht="14.25" thickTop="1">
      <c r="A6" s="299">
        <v>1</v>
      </c>
      <c r="B6" s="300" t="s">
        <v>105</v>
      </c>
      <c r="C6" s="229" t="str">
        <f>IF((MIN(I9:I10)=0),"標準項目の「あり」「なし」を選択してください","")</f>
        <v>標準項目の「あり」「なし」を選択してください</v>
      </c>
      <c r="D6" s="229"/>
      <c r="E6" s="229"/>
      <c r="F6" s="230"/>
      <c r="G6" s="90"/>
      <c r="H6" s="69"/>
      <c r="I6" s="48"/>
      <c r="J6" s="7" t="s">
        <v>106</v>
      </c>
      <c r="K6" s="7"/>
      <c r="L6" s="69"/>
      <c r="M6" s="69"/>
      <c r="N6" s="69"/>
      <c r="O6" s="69"/>
      <c r="P6" s="69"/>
      <c r="Q6" s="69"/>
      <c r="R6" s="69"/>
      <c r="S6" s="69" t="b">
        <v>1</v>
      </c>
      <c r="T6" s="69"/>
    </row>
    <row r="7" spans="1:20" s="84" customFormat="1" ht="37.5" customHeight="1">
      <c r="A7" s="81" t="s">
        <v>107</v>
      </c>
      <c r="B7" s="220" t="s">
        <v>214</v>
      </c>
      <c r="C7" s="221"/>
      <c r="D7" s="222" t="str">
        <f xml:space="preserve"> "評点（" &amp; REPT("○",COUNT(P9:P10)) &amp; REPT("●",COUNT(Q9:Q10)) &amp; "）"</f>
        <v>評点（）</v>
      </c>
      <c r="E7" s="222"/>
      <c r="F7" s="95" t="str">
        <f>IF(COUNT(R9:R10)&gt;0,"・非該当" &amp; COUNT(R9:R10),"")</f>
        <v/>
      </c>
      <c r="G7" s="71"/>
      <c r="H7" s="82"/>
      <c r="I7" s="83" t="str">
        <f>IF(MIN(I9:I10)=0,"",IF(COUNT(P9:Q10)=0,"-",IF(COUNT(P9:Q10)=COUNT(P9:P10),"A",IF(COUNT(P9:P10)=0,"C","B"))))</f>
        <v/>
      </c>
      <c r="J7" s="7" t="s">
        <v>109</v>
      </c>
      <c r="K7" s="83">
        <v>1</v>
      </c>
      <c r="L7" s="82">
        <v>17450</v>
      </c>
      <c r="M7" s="82"/>
      <c r="N7" s="82"/>
      <c r="O7" s="82"/>
      <c r="P7" s="82"/>
      <c r="Q7" s="82"/>
      <c r="R7" s="82"/>
      <c r="S7" s="69" t="b">
        <v>0</v>
      </c>
      <c r="T7" s="82"/>
    </row>
    <row r="8" spans="1:20" s="21" customFormat="1">
      <c r="A8" s="299"/>
      <c r="B8" s="301" t="s">
        <v>110</v>
      </c>
      <c r="C8" s="302" t="s">
        <v>111</v>
      </c>
      <c r="D8" s="303"/>
      <c r="E8" s="303"/>
      <c r="F8" s="304"/>
      <c r="G8" s="90"/>
      <c r="H8" s="69"/>
      <c r="I8" s="48"/>
      <c r="J8" s="7" t="s">
        <v>112</v>
      </c>
      <c r="K8" s="7"/>
      <c r="L8" s="69"/>
      <c r="M8" s="69"/>
      <c r="N8" s="69"/>
      <c r="O8" s="69"/>
      <c r="P8" s="69"/>
      <c r="Q8" s="69"/>
      <c r="R8" s="69"/>
      <c r="S8" s="69" t="b">
        <v>0</v>
      </c>
      <c r="T8" s="69"/>
    </row>
    <row r="9" spans="1:20" s="21" customFormat="1" ht="37.5" customHeight="1">
      <c r="A9" s="299"/>
      <c r="B9" s="85"/>
      <c r="C9" s="223" t="s">
        <v>215</v>
      </c>
      <c r="D9" s="224"/>
      <c r="E9" s="225"/>
      <c r="F9" s="305"/>
      <c r="G9" s="71"/>
      <c r="H9" s="69"/>
      <c r="I9" s="48">
        <v>0</v>
      </c>
      <c r="J9" s="7" t="s">
        <v>114</v>
      </c>
      <c r="K9" s="7">
        <v>1</v>
      </c>
      <c r="L9" s="69">
        <v>60084</v>
      </c>
      <c r="M9" s="69"/>
      <c r="N9" s="69"/>
      <c r="O9" s="69"/>
      <c r="P9" s="69" t="str">
        <f>IF(I9=3,1,"")</f>
        <v/>
      </c>
      <c r="Q9" s="69" t="str">
        <f>IF(I9=2,1,"")</f>
        <v/>
      </c>
      <c r="R9" s="69" t="str">
        <f>IF(I9=1,1,"")</f>
        <v/>
      </c>
      <c r="S9" s="69" t="b">
        <v>0</v>
      </c>
      <c r="T9" s="69"/>
    </row>
    <row r="10" spans="1:20" s="21" customFormat="1" ht="37.5" customHeight="1" thickBot="1">
      <c r="A10" s="317"/>
      <c r="B10" s="128"/>
      <c r="C10" s="249" t="s">
        <v>216</v>
      </c>
      <c r="D10" s="250"/>
      <c r="E10" s="251"/>
      <c r="F10" s="318"/>
      <c r="G10" s="71"/>
      <c r="H10" s="69"/>
      <c r="I10" s="48">
        <v>0</v>
      </c>
      <c r="J10" s="7" t="s">
        <v>114</v>
      </c>
      <c r="K10" s="7">
        <v>2</v>
      </c>
      <c r="L10" s="69">
        <v>60085</v>
      </c>
      <c r="M10" s="69"/>
      <c r="N10" s="69"/>
      <c r="O10" s="69"/>
      <c r="P10" s="69" t="str">
        <f>IF(I10=3,1,"")</f>
        <v/>
      </c>
      <c r="Q10" s="69" t="str">
        <f>IF(I10=2,1,"")</f>
        <v/>
      </c>
      <c r="R10" s="69" t="str">
        <f>IF(I10=1,1,"")</f>
        <v/>
      </c>
      <c r="S10" s="69" t="b">
        <v>0</v>
      </c>
      <c r="T10" s="69"/>
    </row>
    <row r="11" spans="1:20" s="21" customFormat="1" ht="14.25" thickTop="1">
      <c r="A11" s="299">
        <v>2</v>
      </c>
      <c r="B11" s="300" t="s">
        <v>131</v>
      </c>
      <c r="C11" s="229" t="str">
        <f>IF((MIN(I14:I15)=0),"標準項目の「あり」「なし」を選択してください","")</f>
        <v>標準項目の「あり」「なし」を選択してください</v>
      </c>
      <c r="D11" s="229"/>
      <c r="E11" s="229"/>
      <c r="F11" s="230"/>
      <c r="G11" s="90"/>
      <c r="H11" s="69"/>
      <c r="I11" s="48"/>
      <c r="J11" s="7" t="s">
        <v>106</v>
      </c>
      <c r="K11" s="7"/>
      <c r="L11" s="69"/>
      <c r="M11" s="69"/>
      <c r="N11" s="69"/>
      <c r="O11" s="69"/>
      <c r="P11" s="69"/>
      <c r="Q11" s="69"/>
      <c r="R11" s="69"/>
      <c r="S11" s="69" t="b">
        <v>1</v>
      </c>
      <c r="T11" s="69"/>
    </row>
    <row r="12" spans="1:20" s="84" customFormat="1" ht="37.5" customHeight="1">
      <c r="A12" s="81" t="s">
        <v>107</v>
      </c>
      <c r="B12" s="220" t="s">
        <v>217</v>
      </c>
      <c r="C12" s="221"/>
      <c r="D12" s="222" t="str">
        <f xml:space="preserve"> "評点（" &amp; REPT("○",COUNT(P14:P15)) &amp; REPT("●",COUNT(Q14:Q15)) &amp; "）"</f>
        <v>評点（）</v>
      </c>
      <c r="E12" s="222"/>
      <c r="F12" s="95" t="str">
        <f>IF(COUNT(R14:R15)&gt;0,"・非該当" &amp; COUNT(R14:R15),"")</f>
        <v/>
      </c>
      <c r="G12" s="71"/>
      <c r="H12" s="82"/>
      <c r="I12" s="83" t="str">
        <f>IF(MIN(I14:I15)=0,"",IF(COUNT(P14:Q15)=0,"-",IF(COUNT(P14:Q15)=COUNT(P14:P15),"A",IF(COUNT(P14:P15)=0,"C","B"))))</f>
        <v/>
      </c>
      <c r="J12" s="7" t="s">
        <v>109</v>
      </c>
      <c r="K12" s="83">
        <v>2</v>
      </c>
      <c r="L12" s="82">
        <v>17451</v>
      </c>
      <c r="M12" s="82"/>
      <c r="N12" s="82"/>
      <c r="O12" s="82"/>
      <c r="P12" s="82"/>
      <c r="Q12" s="82"/>
      <c r="R12" s="82"/>
      <c r="S12" s="69" t="b">
        <v>0</v>
      </c>
      <c r="T12" s="82"/>
    </row>
    <row r="13" spans="1:20" s="21" customFormat="1">
      <c r="A13" s="299"/>
      <c r="B13" s="301" t="s">
        <v>110</v>
      </c>
      <c r="C13" s="302" t="s">
        <v>111</v>
      </c>
      <c r="D13" s="303"/>
      <c r="E13" s="303"/>
      <c r="F13" s="304"/>
      <c r="G13" s="90"/>
      <c r="H13" s="69"/>
      <c r="I13" s="48"/>
      <c r="J13" s="7" t="s">
        <v>112</v>
      </c>
      <c r="K13" s="7"/>
      <c r="L13" s="69"/>
      <c r="M13" s="69"/>
      <c r="N13" s="69"/>
      <c r="O13" s="69"/>
      <c r="P13" s="69"/>
      <c r="Q13" s="69"/>
      <c r="R13" s="69"/>
      <c r="S13" s="69" t="b">
        <v>0</v>
      </c>
      <c r="T13" s="69"/>
    </row>
    <row r="14" spans="1:20" s="21" customFormat="1" ht="37.5" customHeight="1">
      <c r="A14" s="299"/>
      <c r="B14" s="85"/>
      <c r="C14" s="223" t="s">
        <v>218</v>
      </c>
      <c r="D14" s="224"/>
      <c r="E14" s="225"/>
      <c r="F14" s="305"/>
      <c r="G14" s="71"/>
      <c r="H14" s="69"/>
      <c r="I14" s="48">
        <v>0</v>
      </c>
      <c r="J14" s="7" t="s">
        <v>114</v>
      </c>
      <c r="K14" s="7">
        <v>1</v>
      </c>
      <c r="L14" s="69">
        <v>60086</v>
      </c>
      <c r="M14" s="69"/>
      <c r="N14" s="69"/>
      <c r="O14" s="69"/>
      <c r="P14" s="69" t="str">
        <f>IF(I14=3,1,"")</f>
        <v/>
      </c>
      <c r="Q14" s="69" t="str">
        <f>IF(I14=2,1,"")</f>
        <v/>
      </c>
      <c r="R14" s="69" t="str">
        <f>IF(I14=1,1,"")</f>
        <v/>
      </c>
      <c r="S14" s="69" t="b">
        <v>0</v>
      </c>
      <c r="T14" s="69"/>
    </row>
    <row r="15" spans="1:20" s="21" customFormat="1" ht="37.5" customHeight="1" thickBot="1">
      <c r="A15" s="317"/>
      <c r="B15" s="128"/>
      <c r="C15" s="249" t="s">
        <v>219</v>
      </c>
      <c r="D15" s="250"/>
      <c r="E15" s="251"/>
      <c r="F15" s="318"/>
      <c r="G15" s="71"/>
      <c r="H15" s="69"/>
      <c r="I15" s="48">
        <v>0</v>
      </c>
      <c r="J15" s="7" t="s">
        <v>114</v>
      </c>
      <c r="K15" s="7">
        <v>2</v>
      </c>
      <c r="L15" s="69">
        <v>60087</v>
      </c>
      <c r="M15" s="69"/>
      <c r="N15" s="69"/>
      <c r="O15" s="69"/>
      <c r="P15" s="69" t="str">
        <f>IF(I15=3,1,"")</f>
        <v/>
      </c>
      <c r="Q15" s="69" t="str">
        <f>IF(I15=2,1,"")</f>
        <v/>
      </c>
      <c r="R15" s="69" t="str">
        <f>IF(I15=1,1,"")</f>
        <v/>
      </c>
      <c r="S15" s="69" t="b">
        <v>0</v>
      </c>
      <c r="T15" s="69"/>
    </row>
    <row r="16" spans="1:20" s="21" customFormat="1" ht="14.25" thickTop="1">
      <c r="A16" s="299">
        <v>3</v>
      </c>
      <c r="B16" s="300" t="s">
        <v>148</v>
      </c>
      <c r="C16" s="229" t="str">
        <f>IF((MIN(I19:I23)=0),"標準項目の「あり」「なし」を選択してください","")</f>
        <v>標準項目の「あり」「なし」を選択してください</v>
      </c>
      <c r="D16" s="229"/>
      <c r="E16" s="229"/>
      <c r="F16" s="230"/>
      <c r="G16" s="90"/>
      <c r="H16" s="69"/>
      <c r="I16" s="48"/>
      <c r="J16" s="7" t="s">
        <v>106</v>
      </c>
      <c r="K16" s="7"/>
      <c r="L16" s="69"/>
      <c r="M16" s="69"/>
      <c r="N16" s="69"/>
      <c r="O16" s="69"/>
      <c r="P16" s="69"/>
      <c r="Q16" s="69"/>
      <c r="R16" s="69"/>
      <c r="S16" s="69" t="b">
        <v>1</v>
      </c>
      <c r="T16" s="69"/>
    </row>
    <row r="17" spans="1:20" s="84" customFormat="1" ht="37.5" customHeight="1">
      <c r="A17" s="81" t="s">
        <v>107</v>
      </c>
      <c r="B17" s="220" t="s">
        <v>220</v>
      </c>
      <c r="C17" s="221"/>
      <c r="D17" s="222" t="str">
        <f xml:space="preserve"> "評点（" &amp; REPT("○",COUNT(P19:P23)) &amp; REPT("●",COUNT(Q19:Q23)) &amp; "）"</f>
        <v>評点（）</v>
      </c>
      <c r="E17" s="222"/>
      <c r="F17" s="95" t="str">
        <f>IF(COUNT(R19:R23)&gt;0,"・非該当" &amp; COUNT(R19:R23),"")</f>
        <v/>
      </c>
      <c r="G17" s="71"/>
      <c r="H17" s="82"/>
      <c r="I17" s="83" t="str">
        <f>IF(MIN(I19:I23)=0,"",IF(COUNT(P19:Q23)=0,"-",IF(COUNT(P19:Q23)=COUNT(P19:P23),"A",IF(COUNT(P19:P23)=0,"C","B"))))</f>
        <v/>
      </c>
      <c r="J17" s="7" t="s">
        <v>109</v>
      </c>
      <c r="K17" s="83">
        <v>3</v>
      </c>
      <c r="L17" s="82">
        <v>17452</v>
      </c>
      <c r="M17" s="82"/>
      <c r="N17" s="82"/>
      <c r="O17" s="82"/>
      <c r="P17" s="82"/>
      <c r="Q17" s="82"/>
      <c r="R17" s="82"/>
      <c r="S17" s="69" t="b">
        <v>0</v>
      </c>
      <c r="T17" s="82"/>
    </row>
    <row r="18" spans="1:20" s="21" customFormat="1">
      <c r="A18" s="299"/>
      <c r="B18" s="301" t="s">
        <v>110</v>
      </c>
      <c r="C18" s="302" t="s">
        <v>111</v>
      </c>
      <c r="D18" s="303"/>
      <c r="E18" s="303"/>
      <c r="F18" s="304"/>
      <c r="G18" s="90"/>
      <c r="H18" s="69"/>
      <c r="I18" s="48"/>
      <c r="J18" s="7" t="s">
        <v>112</v>
      </c>
      <c r="K18" s="7"/>
      <c r="L18" s="69"/>
      <c r="M18" s="69"/>
      <c r="N18" s="69"/>
      <c r="O18" s="69"/>
      <c r="P18" s="69"/>
      <c r="Q18" s="69"/>
      <c r="R18" s="69"/>
      <c r="S18" s="69" t="b">
        <v>0</v>
      </c>
      <c r="T18" s="69"/>
    </row>
    <row r="19" spans="1:20" s="21" customFormat="1" ht="37.5" customHeight="1">
      <c r="A19" s="299"/>
      <c r="B19" s="85"/>
      <c r="C19" s="223" t="s">
        <v>221</v>
      </c>
      <c r="D19" s="224"/>
      <c r="E19" s="225"/>
      <c r="F19" s="305"/>
      <c r="G19" s="71"/>
      <c r="H19" s="69"/>
      <c r="I19" s="48">
        <v>0</v>
      </c>
      <c r="J19" s="7" t="s">
        <v>114</v>
      </c>
      <c r="K19" s="7">
        <v>1</v>
      </c>
      <c r="L19" s="69">
        <v>60088</v>
      </c>
      <c r="M19" s="69"/>
      <c r="N19" s="69"/>
      <c r="O19" s="69"/>
      <c r="P19" s="69" t="str">
        <f>IF(I19=3,1,"")</f>
        <v/>
      </c>
      <c r="Q19" s="69" t="str">
        <f>IF(I19=2,1,"")</f>
        <v/>
      </c>
      <c r="R19" s="69" t="str">
        <f>IF(I19=1,1,"")</f>
        <v/>
      </c>
      <c r="S19" s="69" t="b">
        <v>0</v>
      </c>
      <c r="T19" s="69"/>
    </row>
    <row r="20" spans="1:20" s="21" customFormat="1" ht="37.5" customHeight="1">
      <c r="A20" s="299"/>
      <c r="B20" s="85"/>
      <c r="C20" s="223" t="s">
        <v>222</v>
      </c>
      <c r="D20" s="224"/>
      <c r="E20" s="225"/>
      <c r="F20" s="305"/>
      <c r="G20" s="71"/>
      <c r="H20" s="69"/>
      <c r="I20" s="48">
        <v>0</v>
      </c>
      <c r="J20" s="7" t="s">
        <v>114</v>
      </c>
      <c r="K20" s="7">
        <v>2</v>
      </c>
      <c r="L20" s="69">
        <v>60089</v>
      </c>
      <c r="M20" s="69"/>
      <c r="N20" s="69"/>
      <c r="O20" s="69"/>
      <c r="P20" s="69" t="str">
        <f>IF(I20=3,1,"")</f>
        <v/>
      </c>
      <c r="Q20" s="69" t="str">
        <f>IF(I20=2,1,"")</f>
        <v/>
      </c>
      <c r="R20" s="69" t="str">
        <f>IF(I20=1,1,"")</f>
        <v/>
      </c>
      <c r="S20" s="69" t="b">
        <v>0</v>
      </c>
      <c r="T20" s="69"/>
    </row>
    <row r="21" spans="1:20" s="21" customFormat="1" ht="37.5" customHeight="1">
      <c r="A21" s="299"/>
      <c r="B21" s="85"/>
      <c r="C21" s="223" t="s">
        <v>223</v>
      </c>
      <c r="D21" s="224"/>
      <c r="E21" s="225"/>
      <c r="F21" s="305"/>
      <c r="G21" s="71"/>
      <c r="H21" s="69"/>
      <c r="I21" s="48">
        <v>0</v>
      </c>
      <c r="J21" s="7" t="s">
        <v>114</v>
      </c>
      <c r="K21" s="7">
        <v>3</v>
      </c>
      <c r="L21" s="69">
        <v>60090</v>
      </c>
      <c r="M21" s="69"/>
      <c r="N21" s="69"/>
      <c r="O21" s="69"/>
      <c r="P21" s="69" t="str">
        <f>IF(I21=3,1,"")</f>
        <v/>
      </c>
      <c r="Q21" s="69" t="str">
        <f>IF(I21=2,1,"")</f>
        <v/>
      </c>
      <c r="R21" s="69" t="str">
        <f>IF(I21=1,1,"")</f>
        <v/>
      </c>
      <c r="S21" s="69" t="b">
        <v>0</v>
      </c>
      <c r="T21" s="69"/>
    </row>
    <row r="22" spans="1:20" s="21" customFormat="1" ht="37.5" customHeight="1">
      <c r="A22" s="299"/>
      <c r="B22" s="85"/>
      <c r="C22" s="223" t="s">
        <v>224</v>
      </c>
      <c r="D22" s="224"/>
      <c r="E22" s="225"/>
      <c r="F22" s="305"/>
      <c r="G22" s="71"/>
      <c r="H22" s="69"/>
      <c r="I22" s="48">
        <v>0</v>
      </c>
      <c r="J22" s="7" t="s">
        <v>114</v>
      </c>
      <c r="K22" s="7">
        <v>4</v>
      </c>
      <c r="L22" s="69">
        <v>60091</v>
      </c>
      <c r="M22" s="69"/>
      <c r="N22" s="69"/>
      <c r="O22" s="69"/>
      <c r="P22" s="69" t="str">
        <f>IF(I22=3,1,"")</f>
        <v/>
      </c>
      <c r="Q22" s="69" t="str">
        <f>IF(I22=2,1,"")</f>
        <v/>
      </c>
      <c r="R22" s="69" t="str">
        <f>IF(I22=1,1,"")</f>
        <v/>
      </c>
      <c r="S22" s="69" t="b">
        <v>0</v>
      </c>
      <c r="T22" s="69"/>
    </row>
    <row r="23" spans="1:20" s="21" customFormat="1" ht="37.5" customHeight="1" thickBot="1">
      <c r="A23" s="319"/>
      <c r="B23" s="129"/>
      <c r="C23" s="252" t="s">
        <v>225</v>
      </c>
      <c r="D23" s="253"/>
      <c r="E23" s="254"/>
      <c r="F23" s="320"/>
      <c r="G23" s="71"/>
      <c r="H23" s="69"/>
      <c r="I23" s="48">
        <v>0</v>
      </c>
      <c r="J23" s="7" t="s">
        <v>114</v>
      </c>
      <c r="K23" s="7">
        <v>5</v>
      </c>
      <c r="L23" s="69">
        <v>60092</v>
      </c>
      <c r="M23" s="69"/>
      <c r="N23" s="69"/>
      <c r="O23" s="69"/>
      <c r="P23" s="69" t="str">
        <f>IF(I23=3,1,"")</f>
        <v/>
      </c>
      <c r="Q23" s="69" t="str">
        <f>IF(I23=2,1,"")</f>
        <v/>
      </c>
      <c r="R23" s="69" t="str">
        <f>IF(I23=1,1,"")</f>
        <v/>
      </c>
      <c r="S23" s="69" t="b">
        <v>0</v>
      </c>
      <c r="T23" s="69"/>
    </row>
    <row r="24" spans="1:20" s="21" customFormat="1" ht="20.25" customHeight="1">
      <c r="A24" s="321"/>
      <c r="B24" s="322" t="s">
        <v>226</v>
      </c>
      <c r="C24" s="323"/>
      <c r="D24" s="255" t="str">
        <f>IF(AND(LEN(HGcase1_3)&lt;&gt;0,COUNT(R18:R23)=5),HGcheckB_3,(IF(LEN(HGcheckA_3)&lt;&gt;0,HGcheckA_3, HGcheckB_3)))</f>
        <v>入力してください</v>
      </c>
      <c r="E24" s="255"/>
      <c r="F24" s="256"/>
      <c r="G24" s="90"/>
      <c r="H24" s="69"/>
      <c r="I24" s="48"/>
      <c r="J24" s="7" t="s">
        <v>100</v>
      </c>
      <c r="K24" s="7"/>
      <c r="L24" s="69"/>
      <c r="M24" s="69"/>
      <c r="N24" s="69"/>
      <c r="O24" s="69"/>
      <c r="P24" s="69"/>
      <c r="Q24" s="69"/>
      <c r="R24" s="69"/>
      <c r="S24" s="69" t="b">
        <v>1</v>
      </c>
      <c r="T24" s="69"/>
    </row>
    <row r="25" spans="1:20" s="89" customFormat="1" ht="21" customHeight="1">
      <c r="A25" s="309"/>
      <c r="B25" s="233"/>
      <c r="C25" s="234"/>
      <c r="D25" s="234"/>
      <c r="E25" s="234"/>
      <c r="F25" s="235"/>
      <c r="G25" s="2" t="str">
        <f>IF(LEN(B25)=0,"",IF(40-LEN(B25)&gt;0,"残り" &amp; 40-LEN(B25) &amp; "文字",IF(40-LEN(B25)=0,"","文字数がオーバーしています")))</f>
        <v/>
      </c>
      <c r="H25" s="86"/>
      <c r="I25" s="87"/>
      <c r="J25" s="7" t="s">
        <v>119</v>
      </c>
      <c r="K25" s="86"/>
      <c r="L25" s="86"/>
      <c r="M25" s="88"/>
      <c r="N25" s="88"/>
      <c r="O25" s="88"/>
      <c r="P25" s="88"/>
      <c r="Q25" s="88"/>
      <c r="R25" s="88"/>
      <c r="S25" s="69" t="b">
        <v>0</v>
      </c>
      <c r="T25" s="88"/>
    </row>
    <row r="26" spans="1:20" s="89" customFormat="1" ht="65.099999999999994" customHeight="1">
      <c r="A26" s="310"/>
      <c r="B26" s="236"/>
      <c r="C26" s="237"/>
      <c r="D26" s="237"/>
      <c r="E26" s="237"/>
      <c r="F26" s="238"/>
      <c r="G26" s="2" t="str">
        <f>IF(LEN(B26)=0,"",IF(256-LEN(B26)&gt;0,"残り" &amp; 256-LEN(B26) &amp; "文字",IF(256-LEN(B26)=0,"","文字数がオーバーしています")))</f>
        <v/>
      </c>
      <c r="H26" s="86"/>
      <c r="I26" s="87"/>
      <c r="J26" s="7" t="s">
        <v>120</v>
      </c>
      <c r="K26" s="86"/>
      <c r="L26" s="86"/>
      <c r="M26" s="88"/>
      <c r="N26" s="88"/>
      <c r="O26" s="88"/>
      <c r="P26" s="88"/>
      <c r="Q26" s="88"/>
      <c r="R26" s="88"/>
      <c r="S26" s="69" t="b">
        <v>0</v>
      </c>
      <c r="T26" s="88"/>
    </row>
    <row r="27" spans="1:20" s="89" customFormat="1" ht="21" customHeight="1">
      <c r="A27" s="310"/>
      <c r="B27" s="239"/>
      <c r="C27" s="240"/>
      <c r="D27" s="240"/>
      <c r="E27" s="240"/>
      <c r="F27" s="241"/>
      <c r="G27" s="2" t="str">
        <f>IF(LEN(B27)=0,"",IF(40-LEN(B27)&gt;0,"残り" &amp; 40-LEN(B27) &amp; "文字",IF(40-LEN(B27)=0,"","文字数がオーバーしています")))</f>
        <v/>
      </c>
      <c r="H27" s="86"/>
      <c r="I27" s="87"/>
      <c r="J27" s="7" t="s">
        <v>121</v>
      </c>
      <c r="K27" s="86"/>
      <c r="L27" s="86"/>
      <c r="M27" s="88"/>
      <c r="N27" s="88"/>
      <c r="O27" s="88"/>
      <c r="P27" s="88"/>
      <c r="Q27" s="88"/>
      <c r="R27" s="88"/>
      <c r="S27" s="69" t="b">
        <v>0</v>
      </c>
      <c r="T27" s="88"/>
    </row>
    <row r="28" spans="1:20" s="89" customFormat="1" ht="65.099999999999994" customHeight="1">
      <c r="A28" s="310"/>
      <c r="B28" s="242"/>
      <c r="C28" s="242"/>
      <c r="D28" s="242"/>
      <c r="E28" s="242"/>
      <c r="F28" s="243"/>
      <c r="G28" s="2" t="str">
        <f>IF(LEN(B28)=0,"",IF(256-LEN(B28)&gt;0,"残り" &amp; 256-LEN(B28) &amp; "文字",IF(256-LEN(B28)=0,"","文字数がオーバーしています")))</f>
        <v/>
      </c>
      <c r="H28" s="86"/>
      <c r="I28" s="87"/>
      <c r="J28" s="7" t="s">
        <v>122</v>
      </c>
      <c r="K28" s="86"/>
      <c r="L28" s="86"/>
      <c r="M28" s="88"/>
      <c r="N28" s="88"/>
      <c r="O28" s="88"/>
      <c r="P28" s="88"/>
      <c r="Q28" s="88"/>
      <c r="R28" s="88"/>
      <c r="S28" s="69" t="b">
        <v>0</v>
      </c>
      <c r="T28" s="88"/>
    </row>
    <row r="29" spans="1:20" s="89" customFormat="1" ht="21" customHeight="1">
      <c r="A29" s="310"/>
      <c r="B29" s="239"/>
      <c r="C29" s="240"/>
      <c r="D29" s="240"/>
      <c r="E29" s="240"/>
      <c r="F29" s="241"/>
      <c r="G29" s="2" t="str">
        <f>IF(LEN(B29)=0,"",IF(40-LEN(B29)&gt;0,"残り" &amp; 40-LEN(B29) &amp; "文字",IF(40-LEN(B29)=0,"","文字数がオーバーしています")))</f>
        <v/>
      </c>
      <c r="H29" s="86"/>
      <c r="I29" s="87"/>
      <c r="J29" s="7" t="s">
        <v>123</v>
      </c>
      <c r="K29" s="86"/>
      <c r="L29" s="86"/>
      <c r="M29" s="88"/>
      <c r="N29" s="88"/>
      <c r="O29" s="88"/>
      <c r="P29" s="88"/>
      <c r="Q29" s="88"/>
      <c r="R29" s="88"/>
      <c r="S29" s="69" t="b">
        <v>0</v>
      </c>
      <c r="T29" s="88"/>
    </row>
    <row r="30" spans="1:20" s="89" customFormat="1" ht="65.099999999999994" customHeight="1" thickBot="1">
      <c r="A30" s="311"/>
      <c r="B30" s="244"/>
      <c r="C30" s="244"/>
      <c r="D30" s="244"/>
      <c r="E30" s="244"/>
      <c r="F30" s="245"/>
      <c r="G30" s="2" t="str">
        <f>IF(LEN(B30)=0,"",IF(256-LEN(B30)&gt;0,"残り" &amp; 256-LEN(B30) &amp; "文字",IF(256-LEN(B30)=0,"","文字数がオーバーしています")))</f>
        <v/>
      </c>
      <c r="H30" s="86"/>
      <c r="I30" s="87"/>
      <c r="J30" s="7" t="s">
        <v>124</v>
      </c>
      <c r="K30" s="86"/>
      <c r="L30" s="86"/>
      <c r="M30" s="88"/>
      <c r="N30" s="88"/>
      <c r="O30" s="88"/>
      <c r="P30" s="88"/>
      <c r="Q30" s="88"/>
      <c r="R30" s="88"/>
      <c r="S30" s="69" t="b">
        <v>0</v>
      </c>
      <c r="T30" s="88"/>
    </row>
    <row r="31" spans="1:20" ht="14.25" thickTop="1">
      <c r="F31" s="93"/>
      <c r="G31" s="93"/>
      <c r="H31" s="93"/>
      <c r="I31" s="28"/>
      <c r="J31" s="27"/>
      <c r="L31" s="93"/>
    </row>
    <row r="32" spans="1:20">
      <c r="F32" s="93"/>
      <c r="G32" s="93"/>
      <c r="H32" s="93"/>
      <c r="I32" s="28"/>
      <c r="J32" s="27"/>
      <c r="L32" s="93"/>
    </row>
    <row r="33" spans="6:12">
      <c r="F33" s="93"/>
      <c r="G33" s="93"/>
      <c r="H33" s="93"/>
      <c r="I33" s="28"/>
      <c r="J33" s="27"/>
      <c r="L33" s="93"/>
    </row>
    <row r="34" spans="6:12">
      <c r="F34" s="93"/>
      <c r="G34" s="93"/>
      <c r="H34" s="93"/>
      <c r="I34" s="28"/>
      <c r="J34" s="27"/>
      <c r="L34" s="93"/>
    </row>
    <row r="35" spans="6:12">
      <c r="F35" s="93"/>
      <c r="G35" s="93"/>
      <c r="H35" s="93"/>
      <c r="I35" s="28"/>
      <c r="J35" s="27"/>
      <c r="L35" s="93"/>
    </row>
    <row r="36" spans="6:12">
      <c r="F36" s="93"/>
      <c r="G36" s="93"/>
      <c r="H36" s="93"/>
      <c r="I36" s="28"/>
      <c r="J36" s="27"/>
      <c r="L36" s="93"/>
    </row>
    <row r="37" spans="6:12">
      <c r="F37" s="93"/>
      <c r="G37" s="93"/>
      <c r="H37" s="93"/>
      <c r="I37" s="28"/>
      <c r="J37" s="27"/>
      <c r="L37" s="93"/>
    </row>
    <row r="38" spans="6:12">
      <c r="F38" s="93"/>
      <c r="G38" s="93"/>
      <c r="H38" s="93"/>
      <c r="I38" s="28"/>
      <c r="J38" s="27"/>
      <c r="L38" s="93"/>
    </row>
    <row r="39" spans="6:12">
      <c r="F39" s="93"/>
      <c r="G39" s="93"/>
      <c r="H39" s="93"/>
      <c r="I39" s="28"/>
      <c r="J39" s="27"/>
      <c r="L39" s="93"/>
    </row>
    <row r="40" spans="6:12">
      <c r="F40" s="93"/>
      <c r="G40" s="93"/>
      <c r="H40" s="93"/>
      <c r="I40" s="28"/>
      <c r="J40" s="27"/>
      <c r="L40" s="93"/>
    </row>
    <row r="41" spans="6:12">
      <c r="F41" s="93"/>
      <c r="G41" s="93"/>
      <c r="H41" s="93"/>
      <c r="I41" s="28"/>
      <c r="J41" s="27"/>
      <c r="L41" s="93"/>
    </row>
    <row r="42" spans="6:12">
      <c r="F42" s="93"/>
      <c r="G42" s="93"/>
      <c r="H42" s="93"/>
      <c r="I42" s="28"/>
      <c r="J42" s="27"/>
      <c r="L42" s="93"/>
    </row>
    <row r="43" spans="6:12">
      <c r="F43" s="93"/>
      <c r="G43" s="93"/>
      <c r="H43" s="93"/>
      <c r="I43" s="28"/>
      <c r="J43" s="27"/>
      <c r="L43" s="93"/>
    </row>
    <row r="44" spans="6:12">
      <c r="F44" s="93"/>
      <c r="G44" s="93"/>
      <c r="H44" s="93"/>
      <c r="I44" s="28"/>
      <c r="J44" s="27"/>
      <c r="L44" s="93"/>
    </row>
    <row r="45" spans="6:12">
      <c r="F45" s="93"/>
      <c r="G45" s="93"/>
      <c r="H45" s="93"/>
      <c r="I45" s="28"/>
      <c r="J45" s="27"/>
      <c r="L45" s="93"/>
    </row>
    <row r="46" spans="6:12">
      <c r="F46" s="93"/>
      <c r="G46" s="93"/>
      <c r="H46" s="93"/>
      <c r="I46" s="28"/>
      <c r="J46" s="27"/>
      <c r="L46" s="93"/>
    </row>
    <row r="47" spans="6:12">
      <c r="F47" s="93"/>
      <c r="G47" s="93"/>
      <c r="H47" s="93"/>
      <c r="I47" s="28"/>
      <c r="J47" s="27"/>
      <c r="L47" s="93"/>
    </row>
    <row r="48" spans="6:12">
      <c r="F48" s="93"/>
      <c r="G48" s="93"/>
      <c r="H48" s="93"/>
      <c r="I48" s="28"/>
      <c r="J48" s="27"/>
      <c r="L48" s="93"/>
    </row>
    <row r="49" spans="6:12">
      <c r="F49" s="93"/>
      <c r="G49" s="93"/>
      <c r="H49" s="93"/>
      <c r="I49" s="28"/>
      <c r="J49" s="27"/>
      <c r="L49" s="93"/>
    </row>
    <row r="50" spans="6:12">
      <c r="F50" s="93"/>
      <c r="G50" s="93"/>
      <c r="H50" s="93"/>
      <c r="I50" s="28"/>
      <c r="J50" s="27"/>
      <c r="L50" s="93"/>
    </row>
    <row r="51" spans="6:12">
      <c r="F51" s="93"/>
      <c r="G51" s="93"/>
      <c r="H51" s="93"/>
      <c r="I51" s="28"/>
      <c r="J51" s="27"/>
      <c r="L51" s="93"/>
    </row>
    <row r="52" spans="6:12">
      <c r="F52" s="93"/>
      <c r="G52" s="93"/>
      <c r="H52" s="93"/>
      <c r="I52" s="28"/>
      <c r="J52" s="27"/>
      <c r="L52" s="93"/>
    </row>
    <row r="53" spans="6:12">
      <c r="F53" s="93"/>
      <c r="G53" s="93"/>
      <c r="H53" s="93"/>
      <c r="I53" s="28"/>
      <c r="J53" s="27"/>
      <c r="L53" s="93"/>
    </row>
    <row r="54" spans="6:12">
      <c r="F54" s="93"/>
      <c r="G54" s="93"/>
      <c r="H54" s="93"/>
      <c r="I54" s="28"/>
      <c r="J54" s="27"/>
      <c r="L54" s="93"/>
    </row>
    <row r="55" spans="6:12">
      <c r="F55" s="93"/>
      <c r="G55" s="93"/>
      <c r="H55" s="93"/>
      <c r="I55" s="28"/>
      <c r="J55" s="27"/>
      <c r="L55" s="93"/>
    </row>
    <row r="56" spans="6:12">
      <c r="F56" s="93"/>
      <c r="G56" s="93"/>
      <c r="H56" s="93"/>
      <c r="I56" s="28"/>
      <c r="J56" s="27"/>
      <c r="L56" s="93"/>
    </row>
    <row r="57" spans="6:12">
      <c r="F57" s="93"/>
      <c r="G57" s="93"/>
      <c r="H57" s="93"/>
      <c r="I57" s="28"/>
      <c r="J57" s="27"/>
      <c r="L57" s="93"/>
    </row>
    <row r="58" spans="6:12">
      <c r="F58" s="93"/>
      <c r="G58" s="93"/>
      <c r="H58" s="93"/>
      <c r="I58" s="28"/>
      <c r="J58" s="27"/>
      <c r="L58" s="93"/>
    </row>
    <row r="59" spans="6:12">
      <c r="F59" s="93"/>
      <c r="G59" s="93"/>
      <c r="H59" s="93"/>
      <c r="I59" s="28"/>
      <c r="J59" s="27"/>
      <c r="L59" s="93"/>
    </row>
    <row r="60" spans="6:12">
      <c r="F60" s="93"/>
      <c r="G60" s="93"/>
      <c r="H60" s="93"/>
      <c r="I60" s="28"/>
      <c r="J60" s="27"/>
      <c r="L60" s="93"/>
    </row>
    <row r="61" spans="6:12">
      <c r="F61" s="93"/>
      <c r="G61" s="93"/>
      <c r="H61" s="93"/>
      <c r="I61" s="28"/>
      <c r="J61" s="27"/>
      <c r="L61" s="93"/>
    </row>
    <row r="62" spans="6:12">
      <c r="F62" s="93"/>
      <c r="G62" s="93"/>
      <c r="H62" s="93"/>
      <c r="I62" s="28"/>
      <c r="J62" s="27"/>
      <c r="L62" s="93"/>
    </row>
    <row r="63" spans="6:12">
      <c r="F63" s="93"/>
      <c r="G63" s="93"/>
      <c r="H63" s="93"/>
      <c r="I63" s="28"/>
      <c r="J63" s="27"/>
      <c r="L63" s="93"/>
    </row>
    <row r="64" spans="6:12">
      <c r="F64" s="93"/>
      <c r="G64" s="93"/>
      <c r="H64" s="93"/>
      <c r="I64" s="28"/>
      <c r="J64" s="27"/>
      <c r="L64" s="93"/>
    </row>
    <row r="65" spans="6:12">
      <c r="F65" s="93"/>
      <c r="G65" s="93"/>
      <c r="H65" s="93"/>
      <c r="I65" s="28"/>
      <c r="J65" s="27"/>
      <c r="L65" s="93"/>
    </row>
    <row r="66" spans="6:12">
      <c r="F66" s="93"/>
      <c r="G66" s="93"/>
      <c r="H66" s="93"/>
      <c r="I66" s="28"/>
      <c r="J66" s="27"/>
      <c r="L66" s="93"/>
    </row>
    <row r="67" spans="6:12">
      <c r="F67" s="93"/>
      <c r="G67" s="93"/>
      <c r="H67" s="93"/>
      <c r="I67" s="28"/>
      <c r="J67" s="27"/>
      <c r="L67" s="93"/>
    </row>
    <row r="68" spans="6:12">
      <c r="F68" s="93"/>
      <c r="G68" s="93"/>
      <c r="H68" s="93"/>
      <c r="I68" s="28"/>
      <c r="J68" s="27"/>
      <c r="L68" s="93"/>
    </row>
    <row r="69" spans="6:12">
      <c r="F69" s="93"/>
      <c r="G69" s="93"/>
      <c r="H69" s="93"/>
      <c r="I69" s="28"/>
      <c r="J69" s="27"/>
      <c r="L69" s="93"/>
    </row>
    <row r="70" spans="6:12">
      <c r="F70" s="93"/>
      <c r="G70" s="93"/>
      <c r="H70" s="93"/>
      <c r="I70" s="28"/>
      <c r="J70" s="27"/>
      <c r="L70" s="93"/>
    </row>
    <row r="71" spans="6:12">
      <c r="F71" s="93"/>
      <c r="G71" s="93"/>
      <c r="H71" s="93"/>
      <c r="I71" s="28"/>
      <c r="J71" s="27"/>
      <c r="L71" s="93"/>
    </row>
    <row r="72" spans="6:12">
      <c r="F72" s="93"/>
      <c r="G72" s="93"/>
      <c r="H72" s="93"/>
      <c r="I72" s="28"/>
      <c r="J72" s="27"/>
      <c r="L72" s="93"/>
    </row>
    <row r="73" spans="6:12">
      <c r="F73" s="93"/>
      <c r="G73" s="93"/>
      <c r="H73" s="93"/>
      <c r="I73" s="28"/>
      <c r="J73" s="27"/>
      <c r="L73" s="93"/>
    </row>
    <row r="74" spans="6:12">
      <c r="F74" s="93"/>
      <c r="G74" s="93"/>
      <c r="H74" s="93"/>
      <c r="I74" s="28"/>
      <c r="J74" s="27"/>
      <c r="L74" s="93"/>
    </row>
    <row r="75" spans="6:12">
      <c r="F75" s="93"/>
      <c r="G75" s="93"/>
      <c r="H75" s="93"/>
      <c r="I75" s="28"/>
      <c r="J75" s="27"/>
      <c r="L75" s="93"/>
    </row>
    <row r="76" spans="6:12">
      <c r="F76" s="93"/>
      <c r="G76" s="93"/>
      <c r="H76" s="93"/>
      <c r="I76" s="28"/>
      <c r="J76" s="27"/>
      <c r="L76" s="93"/>
    </row>
    <row r="77" spans="6:12">
      <c r="F77" s="93"/>
      <c r="G77" s="93"/>
      <c r="H77" s="93"/>
      <c r="I77" s="28"/>
      <c r="J77" s="27"/>
      <c r="L77" s="93"/>
    </row>
    <row r="78" spans="6:12">
      <c r="F78" s="93"/>
      <c r="G78" s="93"/>
      <c r="H78" s="93"/>
      <c r="I78" s="28"/>
      <c r="J78" s="27"/>
      <c r="L78" s="93"/>
    </row>
    <row r="79" spans="6:12">
      <c r="F79" s="93"/>
      <c r="G79" s="93"/>
      <c r="H79" s="93"/>
      <c r="I79" s="28"/>
      <c r="J79" s="27"/>
      <c r="L79" s="93"/>
    </row>
    <row r="80" spans="6:12">
      <c r="F80" s="93"/>
      <c r="G80" s="93"/>
      <c r="H80" s="93"/>
      <c r="I80" s="28"/>
      <c r="J80" s="27"/>
      <c r="L80" s="93"/>
    </row>
    <row r="81" spans="6:12">
      <c r="F81" s="93"/>
      <c r="G81" s="93"/>
      <c r="H81" s="93"/>
      <c r="I81" s="28"/>
      <c r="J81" s="27"/>
      <c r="L81" s="93"/>
    </row>
    <row r="82" spans="6:12">
      <c r="F82" s="93"/>
      <c r="G82" s="93"/>
      <c r="H82" s="93"/>
      <c r="I82" s="28"/>
      <c r="J82" s="27"/>
      <c r="L82" s="93"/>
    </row>
    <row r="83" spans="6:12">
      <c r="F83" s="93"/>
      <c r="G83" s="93"/>
      <c r="H83" s="93"/>
      <c r="I83" s="28"/>
      <c r="J83" s="27"/>
      <c r="L83" s="93"/>
    </row>
    <row r="84" spans="6:12">
      <c r="F84" s="93"/>
      <c r="G84" s="93"/>
      <c r="H84" s="93"/>
      <c r="I84" s="28"/>
      <c r="J84" s="27"/>
      <c r="L84" s="93"/>
    </row>
    <row r="85" spans="6:12">
      <c r="F85" s="93"/>
      <c r="G85" s="93"/>
      <c r="H85" s="93"/>
      <c r="I85" s="28"/>
      <c r="J85" s="27"/>
      <c r="L85" s="93"/>
    </row>
    <row r="86" spans="6:12">
      <c r="F86" s="93"/>
      <c r="G86" s="93"/>
      <c r="H86" s="93"/>
      <c r="I86" s="28"/>
      <c r="J86" s="27"/>
      <c r="L86" s="93"/>
    </row>
    <row r="87" spans="6:12">
      <c r="F87" s="93"/>
      <c r="G87" s="93"/>
      <c r="H87" s="93"/>
      <c r="I87" s="28"/>
      <c r="J87" s="27"/>
      <c r="L87" s="93"/>
    </row>
    <row r="88" spans="6:12">
      <c r="F88" s="93"/>
      <c r="G88" s="93"/>
      <c r="H88" s="93"/>
      <c r="I88" s="28"/>
      <c r="J88" s="27"/>
      <c r="L88" s="93"/>
    </row>
    <row r="89" spans="6:12">
      <c r="F89" s="93"/>
      <c r="G89" s="93"/>
      <c r="H89" s="93"/>
      <c r="I89" s="28"/>
      <c r="J89" s="27"/>
      <c r="L89" s="93"/>
    </row>
    <row r="90" spans="6:12">
      <c r="F90" s="93"/>
      <c r="G90" s="93"/>
      <c r="H90" s="93"/>
      <c r="I90" s="28"/>
      <c r="J90" s="27"/>
      <c r="L90" s="93"/>
    </row>
    <row r="91" spans="6:12">
      <c r="F91" s="93"/>
      <c r="G91" s="93"/>
      <c r="H91" s="93"/>
      <c r="I91" s="28"/>
      <c r="J91" s="27"/>
      <c r="L91" s="93"/>
    </row>
    <row r="92" spans="6:12">
      <c r="F92" s="93"/>
      <c r="G92" s="93"/>
      <c r="H92" s="93"/>
      <c r="I92" s="28"/>
      <c r="J92" s="27"/>
      <c r="L92" s="93"/>
    </row>
    <row r="93" spans="6:12">
      <c r="F93" s="93"/>
      <c r="G93" s="93"/>
      <c r="H93" s="93"/>
      <c r="I93" s="28"/>
      <c r="J93" s="27"/>
      <c r="L93" s="93"/>
    </row>
    <row r="94" spans="6:12">
      <c r="F94" s="93"/>
      <c r="G94" s="93"/>
      <c r="H94" s="93"/>
      <c r="I94" s="28"/>
      <c r="J94" s="27"/>
      <c r="L94" s="93"/>
    </row>
    <row r="95" spans="6:12">
      <c r="F95" s="93"/>
      <c r="G95" s="93"/>
      <c r="H95" s="93"/>
      <c r="I95" s="28"/>
      <c r="J95" s="27"/>
      <c r="L95" s="93"/>
    </row>
    <row r="96" spans="6:12">
      <c r="F96" s="93"/>
      <c r="G96" s="93"/>
      <c r="H96" s="93"/>
      <c r="I96" s="28"/>
      <c r="J96" s="27"/>
      <c r="L96" s="93"/>
    </row>
    <row r="97" spans="6:12">
      <c r="F97" s="93"/>
      <c r="G97" s="93"/>
      <c r="H97" s="93"/>
      <c r="I97" s="28"/>
      <c r="J97" s="27"/>
      <c r="L97" s="93"/>
    </row>
    <row r="98" spans="6:12">
      <c r="F98" s="93"/>
      <c r="G98" s="93"/>
      <c r="H98" s="93"/>
      <c r="I98" s="28"/>
      <c r="J98" s="27"/>
      <c r="L98" s="93"/>
    </row>
    <row r="99" spans="6:12">
      <c r="F99" s="93"/>
      <c r="G99" s="93"/>
      <c r="H99" s="93"/>
      <c r="I99" s="28"/>
      <c r="J99" s="27"/>
      <c r="L99" s="93"/>
    </row>
    <row r="100" spans="6:12">
      <c r="F100" s="93"/>
      <c r="G100" s="93"/>
      <c r="H100" s="93"/>
      <c r="I100" s="28"/>
      <c r="J100" s="27"/>
      <c r="L100" s="93"/>
    </row>
    <row r="101" spans="6:12">
      <c r="F101" s="93"/>
      <c r="G101" s="93"/>
      <c r="H101" s="93"/>
      <c r="I101" s="28"/>
      <c r="J101" s="27"/>
      <c r="L101" s="93"/>
    </row>
    <row r="102" spans="6:12">
      <c r="F102" s="93"/>
      <c r="G102" s="93"/>
      <c r="H102" s="93"/>
      <c r="I102" s="28"/>
      <c r="J102" s="27"/>
      <c r="L102" s="93"/>
    </row>
    <row r="103" spans="6:12">
      <c r="F103" s="93"/>
      <c r="G103" s="93"/>
      <c r="H103" s="93"/>
      <c r="I103" s="28"/>
      <c r="J103" s="27"/>
      <c r="L103" s="93"/>
    </row>
    <row r="104" spans="6:12">
      <c r="F104" s="93"/>
      <c r="G104" s="93"/>
      <c r="H104" s="93"/>
      <c r="I104" s="28"/>
      <c r="J104" s="27"/>
      <c r="L104" s="93"/>
    </row>
    <row r="105" spans="6:12">
      <c r="F105" s="93"/>
      <c r="G105" s="93"/>
      <c r="H105" s="93"/>
      <c r="I105" s="28"/>
      <c r="J105" s="27"/>
      <c r="L105" s="93"/>
    </row>
    <row r="106" spans="6:12">
      <c r="F106" s="93"/>
      <c r="G106" s="93"/>
      <c r="H106" s="93"/>
      <c r="I106" s="28"/>
      <c r="J106" s="27"/>
      <c r="L106" s="93"/>
    </row>
    <row r="107" spans="6:12">
      <c r="F107" s="93"/>
      <c r="G107" s="93"/>
      <c r="H107" s="93"/>
      <c r="I107" s="28"/>
      <c r="J107" s="27"/>
      <c r="L107" s="93"/>
    </row>
    <row r="108" spans="6:12">
      <c r="F108" s="93"/>
      <c r="G108" s="93"/>
      <c r="H108" s="93"/>
      <c r="I108" s="28"/>
      <c r="J108" s="27"/>
      <c r="L108" s="93"/>
    </row>
    <row r="109" spans="6:12">
      <c r="F109" s="93"/>
      <c r="G109" s="93"/>
      <c r="H109" s="93"/>
      <c r="I109" s="28"/>
      <c r="J109" s="27"/>
      <c r="L109" s="93"/>
    </row>
    <row r="110" spans="6:12">
      <c r="F110" s="93"/>
      <c r="G110" s="93"/>
      <c r="H110" s="93"/>
      <c r="I110" s="28"/>
      <c r="J110" s="27"/>
      <c r="L110" s="93"/>
    </row>
    <row r="111" spans="6:12">
      <c r="F111" s="93"/>
      <c r="G111" s="93"/>
      <c r="H111" s="93"/>
      <c r="I111" s="28"/>
      <c r="J111" s="27"/>
      <c r="L111" s="93"/>
    </row>
    <row r="112" spans="6:12">
      <c r="F112" s="93"/>
      <c r="G112" s="93"/>
      <c r="H112" s="93"/>
      <c r="I112" s="28"/>
      <c r="J112" s="27"/>
      <c r="L112" s="93"/>
    </row>
    <row r="113" spans="6:12">
      <c r="F113" s="93"/>
      <c r="G113" s="93"/>
      <c r="H113" s="93"/>
      <c r="I113" s="28"/>
      <c r="J113" s="27"/>
      <c r="L113" s="93"/>
    </row>
    <row r="114" spans="6:12">
      <c r="F114" s="93"/>
      <c r="G114" s="93"/>
      <c r="H114" s="93"/>
      <c r="I114" s="28"/>
      <c r="J114" s="27"/>
      <c r="L114" s="93"/>
    </row>
    <row r="115" spans="6:12">
      <c r="F115" s="93"/>
      <c r="G115" s="93"/>
      <c r="H115" s="93"/>
      <c r="I115" s="28"/>
      <c r="J115" s="27"/>
      <c r="L115" s="93"/>
    </row>
    <row r="116" spans="6:12">
      <c r="F116" s="93"/>
      <c r="G116" s="93"/>
      <c r="H116" s="93"/>
      <c r="I116" s="28"/>
      <c r="J116" s="27"/>
      <c r="L116" s="93"/>
    </row>
    <row r="117" spans="6:12">
      <c r="F117" s="93"/>
      <c r="G117" s="93"/>
      <c r="H117" s="93"/>
      <c r="I117" s="28"/>
      <c r="J117" s="27"/>
      <c r="L117" s="93"/>
    </row>
    <row r="118" spans="6:12">
      <c r="F118" s="93"/>
      <c r="G118" s="93"/>
      <c r="H118" s="93"/>
      <c r="I118" s="28"/>
      <c r="J118" s="27"/>
      <c r="L118" s="93"/>
    </row>
    <row r="119" spans="6:12">
      <c r="F119" s="93"/>
      <c r="G119" s="93"/>
      <c r="H119" s="93"/>
      <c r="I119" s="28"/>
      <c r="J119" s="27"/>
      <c r="L119" s="93"/>
    </row>
    <row r="120" spans="6:12">
      <c r="F120" s="93"/>
      <c r="G120" s="93"/>
      <c r="H120" s="93"/>
      <c r="I120" s="28"/>
      <c r="J120" s="27"/>
      <c r="L120" s="93"/>
    </row>
    <row r="121" spans="6:12">
      <c r="F121" s="93"/>
      <c r="G121" s="93"/>
      <c r="H121" s="93"/>
      <c r="I121" s="28"/>
      <c r="J121" s="27"/>
      <c r="L121" s="93"/>
    </row>
    <row r="122" spans="6:12">
      <c r="F122" s="93"/>
      <c r="G122" s="93"/>
      <c r="H122" s="93"/>
      <c r="I122" s="28"/>
      <c r="J122" s="27"/>
      <c r="L122" s="93"/>
    </row>
    <row r="123" spans="6:12">
      <c r="F123" s="93"/>
      <c r="G123" s="93"/>
      <c r="H123" s="93"/>
      <c r="I123" s="28"/>
      <c r="J123" s="27"/>
      <c r="L123" s="93"/>
    </row>
    <row r="124" spans="6:12">
      <c r="F124" s="93"/>
      <c r="G124" s="93"/>
      <c r="H124" s="93"/>
      <c r="I124" s="28"/>
      <c r="J124" s="27"/>
      <c r="L124" s="93"/>
    </row>
    <row r="125" spans="6:12">
      <c r="F125" s="93"/>
      <c r="G125" s="93"/>
      <c r="H125" s="93"/>
      <c r="I125" s="28"/>
      <c r="J125" s="27"/>
      <c r="L125" s="93"/>
    </row>
    <row r="126" spans="6:12">
      <c r="F126" s="93"/>
      <c r="G126" s="93"/>
      <c r="H126" s="93"/>
      <c r="I126" s="28"/>
      <c r="J126" s="27"/>
      <c r="L126" s="93"/>
    </row>
    <row r="127" spans="6:12">
      <c r="F127" s="93"/>
      <c r="G127" s="93"/>
      <c r="H127" s="93"/>
      <c r="I127" s="28"/>
      <c r="J127" s="27"/>
      <c r="L127" s="93"/>
    </row>
    <row r="128" spans="6:12">
      <c r="F128" s="93"/>
      <c r="G128" s="93"/>
      <c r="H128" s="93"/>
      <c r="I128" s="28"/>
      <c r="J128" s="27"/>
      <c r="L128" s="93"/>
    </row>
    <row r="129" spans="6:12">
      <c r="F129" s="93"/>
      <c r="G129" s="93"/>
      <c r="H129" s="93"/>
      <c r="I129" s="28"/>
      <c r="J129" s="27"/>
      <c r="L129" s="93"/>
    </row>
    <row r="130" spans="6:12">
      <c r="F130" s="93"/>
      <c r="G130" s="93"/>
      <c r="H130" s="93"/>
      <c r="I130" s="28"/>
      <c r="J130" s="27"/>
      <c r="L130" s="93"/>
    </row>
    <row r="131" spans="6:12">
      <c r="F131" s="93"/>
      <c r="G131" s="93"/>
      <c r="H131" s="93"/>
      <c r="I131" s="28"/>
      <c r="J131" s="27"/>
      <c r="L131" s="93"/>
    </row>
    <row r="132" spans="6:12">
      <c r="F132" s="93"/>
      <c r="G132" s="93"/>
      <c r="H132" s="93"/>
      <c r="I132" s="28"/>
      <c r="J132" s="27"/>
      <c r="L132" s="93"/>
    </row>
    <row r="133" spans="6:12">
      <c r="F133" s="93"/>
      <c r="G133" s="93"/>
      <c r="H133" s="93"/>
      <c r="I133" s="28"/>
      <c r="J133" s="27"/>
      <c r="L133" s="93"/>
    </row>
    <row r="134" spans="6:12">
      <c r="F134" s="93"/>
      <c r="G134" s="93"/>
      <c r="H134" s="93"/>
      <c r="I134" s="28"/>
      <c r="J134" s="27"/>
      <c r="L134" s="93"/>
    </row>
    <row r="135" spans="6:12">
      <c r="F135" s="93"/>
      <c r="G135" s="93"/>
      <c r="H135" s="93"/>
      <c r="I135" s="28"/>
      <c r="J135" s="27"/>
      <c r="L135" s="93"/>
    </row>
    <row r="136" spans="6:12">
      <c r="F136" s="93"/>
      <c r="G136" s="93"/>
      <c r="H136" s="93"/>
      <c r="I136" s="28"/>
      <c r="J136" s="27"/>
      <c r="L136" s="93"/>
    </row>
    <row r="137" spans="6:12">
      <c r="F137" s="93"/>
      <c r="G137" s="93"/>
      <c r="H137" s="93"/>
      <c r="I137" s="28"/>
      <c r="J137" s="27"/>
      <c r="L137" s="93"/>
    </row>
    <row r="138" spans="6:12">
      <c r="F138" s="93"/>
      <c r="G138" s="93"/>
      <c r="H138" s="93"/>
      <c r="I138" s="28"/>
      <c r="J138" s="27"/>
      <c r="L138" s="93"/>
    </row>
    <row r="139" spans="6:12">
      <c r="F139" s="93"/>
      <c r="G139" s="93"/>
      <c r="H139" s="93"/>
      <c r="I139" s="28"/>
      <c r="J139" s="27"/>
      <c r="L139" s="93"/>
    </row>
    <row r="140" spans="6:12">
      <c r="F140" s="93"/>
      <c r="G140" s="93"/>
      <c r="H140" s="93"/>
      <c r="I140" s="28"/>
      <c r="J140" s="27"/>
      <c r="L140" s="93"/>
    </row>
    <row r="141" spans="6:12">
      <c r="F141" s="93"/>
      <c r="G141" s="93"/>
      <c r="H141" s="93"/>
      <c r="I141" s="28"/>
      <c r="J141" s="27"/>
      <c r="L141" s="93"/>
    </row>
    <row r="142" spans="6:12">
      <c r="F142" s="93"/>
      <c r="G142" s="93"/>
      <c r="H142" s="93"/>
      <c r="I142" s="28"/>
      <c r="J142" s="27"/>
      <c r="L142" s="93"/>
    </row>
    <row r="143" spans="6:12">
      <c r="F143" s="93"/>
      <c r="G143" s="93"/>
      <c r="H143" s="93"/>
      <c r="I143" s="28"/>
      <c r="J143" s="27"/>
      <c r="L143" s="93"/>
    </row>
    <row r="144" spans="6:12">
      <c r="F144" s="93"/>
      <c r="G144" s="93"/>
      <c r="H144" s="93"/>
      <c r="I144" s="28"/>
      <c r="J144" s="27"/>
      <c r="L144" s="93"/>
    </row>
    <row r="145" spans="6:12">
      <c r="F145" s="93"/>
      <c r="G145" s="93"/>
      <c r="H145" s="93"/>
      <c r="I145" s="28"/>
      <c r="J145" s="27"/>
      <c r="L145" s="93"/>
    </row>
    <row r="146" spans="6:12">
      <c r="F146" s="93"/>
      <c r="G146" s="93"/>
      <c r="H146" s="93"/>
      <c r="I146" s="28"/>
      <c r="J146" s="27"/>
      <c r="L146" s="93"/>
    </row>
    <row r="147" spans="6:12">
      <c r="F147" s="93"/>
      <c r="G147" s="93"/>
      <c r="H147" s="93"/>
      <c r="I147" s="28"/>
      <c r="J147" s="27"/>
      <c r="L147" s="93"/>
    </row>
    <row r="148" spans="6:12">
      <c r="F148" s="93"/>
      <c r="G148" s="93"/>
      <c r="H148" s="93"/>
      <c r="I148" s="28"/>
      <c r="J148" s="27"/>
      <c r="L148" s="93"/>
    </row>
    <row r="149" spans="6:12">
      <c r="F149" s="93"/>
      <c r="G149" s="93"/>
      <c r="H149" s="93"/>
      <c r="I149" s="28"/>
      <c r="J149" s="27"/>
      <c r="L149" s="93"/>
    </row>
    <row r="150" spans="6:12">
      <c r="F150" s="93"/>
      <c r="G150" s="93"/>
      <c r="H150" s="93"/>
      <c r="I150" s="28"/>
      <c r="J150" s="27"/>
      <c r="L150" s="93"/>
    </row>
    <row r="151" spans="6:12">
      <c r="F151" s="93"/>
      <c r="G151" s="93"/>
      <c r="H151" s="93"/>
      <c r="I151" s="28"/>
      <c r="J151" s="27"/>
      <c r="L151" s="93"/>
    </row>
    <row r="152" spans="6:12">
      <c r="F152" s="93"/>
      <c r="G152" s="93"/>
      <c r="H152" s="93"/>
      <c r="I152" s="28"/>
      <c r="J152" s="27"/>
      <c r="L152" s="93"/>
    </row>
    <row r="153" spans="6:12">
      <c r="F153" s="93"/>
      <c r="G153" s="93"/>
      <c r="H153" s="93"/>
      <c r="I153" s="28"/>
      <c r="J153" s="27"/>
      <c r="L153" s="93"/>
    </row>
    <row r="154" spans="6:12">
      <c r="F154" s="93"/>
      <c r="G154" s="93"/>
      <c r="H154" s="93"/>
      <c r="I154" s="28"/>
      <c r="J154" s="27"/>
      <c r="L154" s="93"/>
    </row>
    <row r="155" spans="6:12">
      <c r="F155" s="93"/>
      <c r="G155" s="93"/>
      <c r="H155" s="93"/>
      <c r="I155" s="28"/>
      <c r="J155" s="27"/>
      <c r="L155" s="93"/>
    </row>
    <row r="156" spans="6:12">
      <c r="F156" s="93"/>
      <c r="G156" s="93"/>
      <c r="H156" s="93"/>
      <c r="I156" s="28"/>
      <c r="J156" s="27"/>
      <c r="L156" s="93"/>
    </row>
    <row r="157" spans="6:12">
      <c r="F157" s="93"/>
      <c r="G157" s="93"/>
      <c r="H157" s="93"/>
      <c r="I157" s="28"/>
      <c r="J157" s="27"/>
      <c r="L157" s="93"/>
    </row>
    <row r="158" spans="6:12">
      <c r="F158" s="93"/>
      <c r="G158" s="93"/>
      <c r="H158" s="93"/>
      <c r="I158" s="28"/>
      <c r="J158" s="27"/>
      <c r="L158" s="93"/>
    </row>
    <row r="159" spans="6:12">
      <c r="F159" s="93"/>
      <c r="G159" s="93"/>
      <c r="H159" s="93"/>
      <c r="I159" s="28"/>
      <c r="J159" s="27"/>
      <c r="L159" s="93"/>
    </row>
    <row r="160" spans="6:12">
      <c r="F160" s="93"/>
      <c r="G160" s="93"/>
      <c r="H160" s="93"/>
      <c r="I160" s="28"/>
      <c r="J160" s="27"/>
      <c r="L160" s="93"/>
    </row>
    <row r="161" spans="2:20">
      <c r="F161" s="93"/>
      <c r="G161" s="93"/>
      <c r="H161" s="93"/>
      <c r="I161" s="28"/>
      <c r="J161" s="27"/>
      <c r="L161" s="93"/>
    </row>
    <row r="162" spans="2:20">
      <c r="F162" s="93"/>
      <c r="G162" s="93"/>
      <c r="H162" s="93"/>
      <c r="I162" s="28"/>
      <c r="J162" s="27"/>
      <c r="L162" s="93"/>
    </row>
    <row r="163" spans="2:20">
      <c r="F163" s="93"/>
      <c r="G163" s="93"/>
      <c r="H163" s="93"/>
      <c r="I163" s="28"/>
      <c r="J163" s="27"/>
      <c r="L163" s="93"/>
    </row>
    <row r="164" spans="2:20">
      <c r="F164" s="93"/>
      <c r="G164" s="93"/>
      <c r="H164" s="93"/>
      <c r="I164" s="28"/>
      <c r="J164" s="27"/>
      <c r="L164" s="93"/>
    </row>
    <row r="165" spans="2:20">
      <c r="F165" s="93"/>
      <c r="G165" s="93"/>
      <c r="H165" s="93"/>
      <c r="I165" s="28"/>
      <c r="J165" s="27"/>
      <c r="L165" s="93"/>
    </row>
    <row r="166" spans="2:20">
      <c r="F166" s="93"/>
      <c r="G166" s="93"/>
      <c r="H166" s="93"/>
      <c r="I166" s="28"/>
      <c r="J166" s="27"/>
      <c r="L166" s="93"/>
    </row>
    <row r="167" spans="2:20">
      <c r="F167" s="93"/>
      <c r="G167" s="93"/>
      <c r="H167" s="93"/>
      <c r="I167" s="28"/>
      <c r="J167" s="27"/>
      <c r="L167" s="93"/>
    </row>
    <row r="168" spans="2:20">
      <c r="F168" s="93"/>
      <c r="G168" s="93"/>
      <c r="H168" s="93"/>
      <c r="I168" s="28"/>
      <c r="J168" s="27"/>
      <c r="L168" s="93"/>
    </row>
    <row r="169" spans="2:20">
      <c r="F169" s="93"/>
      <c r="G169" s="93"/>
      <c r="H169" s="93"/>
      <c r="I169" s="28"/>
      <c r="J169" s="27"/>
      <c r="L169" s="93"/>
    </row>
    <row r="170" spans="2:20">
      <c r="F170" s="93"/>
      <c r="G170" s="93"/>
      <c r="H170" s="93"/>
      <c r="I170" s="28"/>
      <c r="J170" s="27"/>
      <c r="L170" s="93"/>
    </row>
    <row r="171" spans="2:20">
      <c r="F171" s="93"/>
      <c r="G171" s="93"/>
      <c r="H171" s="93"/>
      <c r="I171" s="28"/>
      <c r="J171" s="27"/>
      <c r="L171" s="93"/>
    </row>
    <row r="172" spans="2:20">
      <c r="F172" s="93"/>
      <c r="G172" s="93"/>
      <c r="H172" s="93"/>
      <c r="I172" s="28"/>
      <c r="J172" s="27"/>
      <c r="L172" s="93"/>
    </row>
    <row r="173" spans="2:20">
      <c r="F173" s="93"/>
      <c r="G173" s="93"/>
      <c r="H173" s="93"/>
      <c r="I173" s="28"/>
      <c r="J173" s="27"/>
      <c r="L173" s="93"/>
    </row>
    <row r="174" spans="2:20">
      <c r="F174" s="93"/>
      <c r="G174" s="93"/>
      <c r="H174" s="93"/>
      <c r="I174" s="28"/>
      <c r="J174" s="27"/>
      <c r="L174" s="93"/>
    </row>
    <row r="175" spans="2:20">
      <c r="F175" s="93"/>
      <c r="G175" s="93"/>
      <c r="H175" s="93"/>
      <c r="I175" s="28"/>
      <c r="J175" s="27"/>
      <c r="L175" s="93"/>
    </row>
    <row r="176" spans="2:20" s="21" customFormat="1">
      <c r="B176" s="92"/>
      <c r="C176" s="92"/>
      <c r="D176" s="92"/>
      <c r="E176" s="92"/>
      <c r="F176" s="93"/>
      <c r="G176" s="93"/>
      <c r="H176" s="7"/>
      <c r="I176" s="48"/>
      <c r="J176" s="7"/>
      <c r="K176" s="7"/>
      <c r="L176" s="7"/>
      <c r="M176" s="69"/>
      <c r="N176" s="69"/>
      <c r="O176" s="69"/>
      <c r="P176" s="69"/>
      <c r="Q176" s="69"/>
      <c r="R176" s="69"/>
      <c r="S176" s="69" t="b">
        <v>0</v>
      </c>
      <c r="T176" s="69"/>
    </row>
    <row r="177" spans="2:20" s="21" customFormat="1">
      <c r="B177" s="92"/>
      <c r="C177" s="92"/>
      <c r="D177" s="92"/>
      <c r="E177" s="92"/>
      <c r="F177" s="93"/>
      <c r="G177" s="93"/>
      <c r="H177" s="7"/>
      <c r="I177" s="48"/>
      <c r="J177" s="7"/>
      <c r="K177" s="7"/>
      <c r="L177" s="7"/>
      <c r="M177" s="69"/>
      <c r="N177" s="69"/>
      <c r="O177" s="69"/>
      <c r="P177" s="69"/>
      <c r="Q177" s="69"/>
      <c r="R177" s="69"/>
      <c r="S177" s="69" t="b">
        <v>0</v>
      </c>
      <c r="T177" s="69"/>
    </row>
    <row r="178" spans="2:20">
      <c r="F178" s="93"/>
      <c r="G178" s="93"/>
      <c r="H178" s="93"/>
      <c r="I178" s="28"/>
      <c r="J178" s="27"/>
      <c r="L178" s="93"/>
    </row>
    <row r="179" spans="2:20">
      <c r="J179" s="27"/>
    </row>
    <row r="180" spans="2:20">
      <c r="J180" s="27"/>
    </row>
    <row r="181" spans="2:20">
      <c r="J181" s="27"/>
    </row>
    <row r="182" spans="2:20">
      <c r="J182" s="27"/>
    </row>
    <row r="183" spans="2:20">
      <c r="J183" s="27"/>
    </row>
    <row r="184" spans="2:20">
      <c r="J184" s="27"/>
    </row>
    <row r="185" spans="2:20">
      <c r="J185" s="27"/>
    </row>
    <row r="186" spans="2:20">
      <c r="J186" s="27"/>
    </row>
    <row r="187" spans="2:20">
      <c r="J187" s="27"/>
    </row>
    <row r="188" spans="2:20">
      <c r="J188" s="27"/>
    </row>
    <row r="189" spans="2:20">
      <c r="J189" s="27"/>
    </row>
    <row r="190" spans="2:20">
      <c r="J190" s="27"/>
    </row>
    <row r="191" spans="2:20">
      <c r="J191" s="27"/>
    </row>
    <row r="192" spans="2:20">
      <c r="J192" s="27"/>
    </row>
    <row r="193" spans="10:10">
      <c r="J193" s="27"/>
    </row>
    <row r="194" spans="10:10">
      <c r="J194" s="27"/>
    </row>
    <row r="195" spans="10:10">
      <c r="J195" s="27"/>
    </row>
    <row r="196" spans="10:10">
      <c r="J196" s="27"/>
    </row>
    <row r="197" spans="10:10">
      <c r="J197" s="27"/>
    </row>
    <row r="198" spans="10:10">
      <c r="J198" s="27"/>
    </row>
    <row r="199" spans="10:10">
      <c r="J199" s="27"/>
    </row>
    <row r="200" spans="10:10">
      <c r="J200" s="27"/>
    </row>
    <row r="201" spans="10:10">
      <c r="J201" s="27"/>
    </row>
    <row r="202" spans="10:10">
      <c r="J202" s="27"/>
    </row>
    <row r="203" spans="10:10">
      <c r="J203" s="27"/>
    </row>
    <row r="204" spans="10:10">
      <c r="J204" s="27"/>
    </row>
    <row r="205" spans="10:10">
      <c r="J205" s="27"/>
    </row>
    <row r="206" spans="10:10">
      <c r="J206" s="27"/>
    </row>
    <row r="207" spans="10:10">
      <c r="J207" s="27"/>
    </row>
    <row r="208" spans="10:10">
      <c r="J208" s="27"/>
    </row>
    <row r="209" spans="10:10">
      <c r="J209" s="27"/>
    </row>
    <row r="210" spans="10:10">
      <c r="J210" s="27"/>
    </row>
    <row r="211" spans="10:10">
      <c r="J211" s="27"/>
    </row>
    <row r="212" spans="10:10">
      <c r="J212" s="27"/>
    </row>
    <row r="213" spans="10:10">
      <c r="J213" s="27"/>
    </row>
    <row r="214" spans="10:10">
      <c r="J214" s="27"/>
    </row>
    <row r="215" spans="10:10">
      <c r="J215" s="27"/>
    </row>
    <row r="216" spans="10:10">
      <c r="J216" s="27"/>
    </row>
    <row r="217" spans="10:10">
      <c r="J217" s="27"/>
    </row>
    <row r="218" spans="10:10">
      <c r="J218" s="27"/>
    </row>
    <row r="219" spans="10:10">
      <c r="J219" s="27"/>
    </row>
    <row r="220" spans="10:10">
      <c r="J220" s="27"/>
    </row>
    <row r="221" spans="10:10">
      <c r="J221" s="27"/>
    </row>
  </sheetData>
  <sheetProtection algorithmName="SHA-512" hashValue="VYmXn0vVsdxqIGSF21LLTmtv+AAZJ6P4+WJ3bxXlGy2XWzsB7jR05GXDGouF5YtG2O7QMVdhTjMxyzE83y+oeA==" saltValue="9IWGMwkW33GBVIayjdYl4w==" spinCount="100000" sheet="1" objects="1" scenarios="1" formatCells="0"/>
  <mergeCells count="32">
    <mergeCell ref="B29:F29"/>
    <mergeCell ref="B30:F30"/>
    <mergeCell ref="B24:C24"/>
    <mergeCell ref="D24:F24"/>
    <mergeCell ref="B25:F25"/>
    <mergeCell ref="B26:F26"/>
    <mergeCell ref="B27:F27"/>
    <mergeCell ref="B28:F28"/>
    <mergeCell ref="C23:E23"/>
    <mergeCell ref="C13:F13"/>
    <mergeCell ref="C14:E14"/>
    <mergeCell ref="C15:E15"/>
    <mergeCell ref="C16:F16"/>
    <mergeCell ref="B17:C17"/>
    <mergeCell ref="D17:E17"/>
    <mergeCell ref="C18:F18"/>
    <mergeCell ref="C19:E19"/>
    <mergeCell ref="C20:E20"/>
    <mergeCell ref="C21:E21"/>
    <mergeCell ref="C22:E22"/>
    <mergeCell ref="C8:F8"/>
    <mergeCell ref="C9:E9"/>
    <mergeCell ref="C10:E10"/>
    <mergeCell ref="C11:F11"/>
    <mergeCell ref="B12:C12"/>
    <mergeCell ref="D12:E12"/>
    <mergeCell ref="B4:F4"/>
    <mergeCell ref="B5:C5"/>
    <mergeCell ref="D5:E5"/>
    <mergeCell ref="C6:F6"/>
    <mergeCell ref="B7:C7"/>
    <mergeCell ref="D7:E7"/>
  </mergeCells>
  <phoneticPr fontId="3"/>
  <dataValidations count="2">
    <dataValidation type="textLength" imeMode="on" operator="lessThanOrEqual" allowBlank="1" showErrorMessage="1" errorTitle="もう一度入力してください！" error="文字数がオーバーしました。_x000a_（256文字までになるように短くしてください。）" sqref="B7:B8 C8 B12:B13 C13 B17:B18 C18 B26:F26 B28:F28 B30:F30" xr:uid="{A9DF3E50-C6B9-4A79-BEF4-D91B5B2946E9}">
      <formula1>256</formula1>
    </dataValidation>
    <dataValidation type="textLength" imeMode="on" operator="lessThanOrEqual" allowBlank="1" showErrorMessage="1" errorTitle="もう一度入力してください！" error="文字数がオーバーしました。_x000a_（40文字までになるように短くしてください。）" sqref="B25:F25 B27:F27 B29:F29" xr:uid="{44C5C358-464B-4946-8AF3-5685C96D768D}">
      <formula1>40</formula1>
    </dataValidation>
  </dataValidations>
  <printOptions horizontalCentered="1"/>
  <pageMargins left="0.59055118110236227" right="0.59055118110236227" top="0.59055118110236227" bottom="0.39370078740157483" header="0.51181102362204722" footer="0.31496062992125984"/>
  <pageSetup paperSize="9" scale="85" orientation="portrait" blackAndWhite="1" r:id="rId1"/>
  <headerFooter alignWithMargins="0">
    <oddFooter>&amp;R&amp;P／&amp;N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3313" r:id="rId4" name="Group Box 1">
              <controlPr defaultSize="0" autoFill="0" autoPict="0">
                <anchor moveWithCells="1" sizeWithCells="1">
                  <from>
                    <xdr:col>0</xdr:col>
                    <xdr:colOff>224118</xdr:colOff>
                    <xdr:row>8</xdr:row>
                    <xdr:rowOff>559</xdr:rowOff>
                  </from>
                  <to>
                    <xdr:col>6</xdr:col>
                    <xdr:colOff>3362</xdr:colOff>
                    <xdr:row>9</xdr:row>
                    <xdr:rowOff>6162</xdr:rowOff>
                  </to>
                </anchor>
              </controlPr>
            </control>
          </mc:Choice>
        </mc:AlternateContent>
        <mc:AlternateContent xmlns:mc="http://schemas.openxmlformats.org/markup-compatibility/2006">
          <mc:Choice Requires="x14">
            <control shapeId="13314" r:id="rId5" name="Option Button 2">
              <controlPr defaultSize="0" autoFill="0" autoLine="0" autoPict="0">
                <anchor moveWithCells="1" sizeWithCells="1">
                  <from>
                    <xdr:col>5</xdr:col>
                    <xdr:colOff>13055</xdr:colOff>
                    <xdr:row>8</xdr:row>
                    <xdr:rowOff>202940</xdr:rowOff>
                  </from>
                  <to>
                    <xdr:col>5</xdr:col>
                    <xdr:colOff>603481</xdr:colOff>
                    <xdr:row>8</xdr:row>
                    <xdr:rowOff>424592</xdr:rowOff>
                  </to>
                </anchor>
              </controlPr>
            </control>
          </mc:Choice>
        </mc:AlternateContent>
        <mc:AlternateContent xmlns:mc="http://schemas.openxmlformats.org/markup-compatibility/2006">
          <mc:Choice Requires="x14">
            <control shapeId="13315" r:id="rId6" name="Option Button 3">
              <controlPr defaultSize="0" autoFill="0" autoLine="0" autoPict="0">
                <anchor moveWithCells="1" sizeWithCells="1">
                  <from>
                    <xdr:col>1</xdr:col>
                    <xdr:colOff>509760</xdr:colOff>
                    <xdr:row>8</xdr:row>
                    <xdr:rowOff>202940</xdr:rowOff>
                  </from>
                  <to>
                    <xdr:col>1</xdr:col>
                    <xdr:colOff>919249</xdr:colOff>
                    <xdr:row>8</xdr:row>
                    <xdr:rowOff>424592</xdr:rowOff>
                  </to>
                </anchor>
              </controlPr>
            </control>
          </mc:Choice>
        </mc:AlternateContent>
        <mc:AlternateContent xmlns:mc="http://schemas.openxmlformats.org/markup-compatibility/2006">
          <mc:Choice Requires="x14">
            <control shapeId="13316" r:id="rId7" name="Option Button 4">
              <controlPr defaultSize="0" autoFill="0" autoLine="0" autoPict="0">
                <anchor moveWithCells="1" sizeWithCells="1">
                  <from>
                    <xdr:col>1</xdr:col>
                    <xdr:colOff>52656</xdr:colOff>
                    <xdr:row>8</xdr:row>
                    <xdr:rowOff>202940</xdr:rowOff>
                  </from>
                  <to>
                    <xdr:col>1</xdr:col>
                    <xdr:colOff>462145</xdr:colOff>
                    <xdr:row>8</xdr:row>
                    <xdr:rowOff>424592</xdr:rowOff>
                  </to>
                </anchor>
              </controlPr>
            </control>
          </mc:Choice>
        </mc:AlternateContent>
        <mc:AlternateContent xmlns:mc="http://schemas.openxmlformats.org/markup-compatibility/2006">
          <mc:Choice Requires="x14">
            <control shapeId="13317" r:id="rId8" name="Group Box 5">
              <controlPr defaultSize="0" autoFill="0" autoPict="0">
                <anchor moveWithCells="1" sizeWithCells="1">
                  <from>
                    <xdr:col>0</xdr:col>
                    <xdr:colOff>224118</xdr:colOff>
                    <xdr:row>9</xdr:row>
                    <xdr:rowOff>6162</xdr:rowOff>
                  </from>
                  <to>
                    <xdr:col>6</xdr:col>
                    <xdr:colOff>3362</xdr:colOff>
                    <xdr:row>10</xdr:row>
                    <xdr:rowOff>11765</xdr:rowOff>
                  </to>
                </anchor>
              </controlPr>
            </control>
          </mc:Choice>
        </mc:AlternateContent>
        <mc:AlternateContent xmlns:mc="http://schemas.openxmlformats.org/markup-compatibility/2006">
          <mc:Choice Requires="x14">
            <control shapeId="13318" r:id="rId9" name="Option Button 6">
              <controlPr defaultSize="0" autoFill="0" autoLine="0" autoPict="0">
                <anchor moveWithCells="1" sizeWithCells="1">
                  <from>
                    <xdr:col>5</xdr:col>
                    <xdr:colOff>13055</xdr:colOff>
                    <xdr:row>9</xdr:row>
                    <xdr:rowOff>208543</xdr:rowOff>
                  </from>
                  <to>
                    <xdr:col>5</xdr:col>
                    <xdr:colOff>603481</xdr:colOff>
                    <xdr:row>9</xdr:row>
                    <xdr:rowOff>430195</xdr:rowOff>
                  </to>
                </anchor>
              </controlPr>
            </control>
          </mc:Choice>
        </mc:AlternateContent>
        <mc:AlternateContent xmlns:mc="http://schemas.openxmlformats.org/markup-compatibility/2006">
          <mc:Choice Requires="x14">
            <control shapeId="13319" r:id="rId10" name="Option Button 7">
              <controlPr defaultSize="0" autoFill="0" autoLine="0" autoPict="0">
                <anchor moveWithCells="1" sizeWithCells="1">
                  <from>
                    <xdr:col>1</xdr:col>
                    <xdr:colOff>509760</xdr:colOff>
                    <xdr:row>9</xdr:row>
                    <xdr:rowOff>208543</xdr:rowOff>
                  </from>
                  <to>
                    <xdr:col>1</xdr:col>
                    <xdr:colOff>919249</xdr:colOff>
                    <xdr:row>9</xdr:row>
                    <xdr:rowOff>430195</xdr:rowOff>
                  </to>
                </anchor>
              </controlPr>
            </control>
          </mc:Choice>
        </mc:AlternateContent>
        <mc:AlternateContent xmlns:mc="http://schemas.openxmlformats.org/markup-compatibility/2006">
          <mc:Choice Requires="x14">
            <control shapeId="13320" r:id="rId11" name="Option Button 8">
              <controlPr defaultSize="0" autoFill="0" autoLine="0" autoPict="0">
                <anchor moveWithCells="1" sizeWithCells="1">
                  <from>
                    <xdr:col>1</xdr:col>
                    <xdr:colOff>52656</xdr:colOff>
                    <xdr:row>9</xdr:row>
                    <xdr:rowOff>208543</xdr:rowOff>
                  </from>
                  <to>
                    <xdr:col>1</xdr:col>
                    <xdr:colOff>462145</xdr:colOff>
                    <xdr:row>9</xdr:row>
                    <xdr:rowOff>430195</xdr:rowOff>
                  </to>
                </anchor>
              </controlPr>
            </control>
          </mc:Choice>
        </mc:AlternateContent>
        <mc:AlternateContent xmlns:mc="http://schemas.openxmlformats.org/markup-compatibility/2006">
          <mc:Choice Requires="x14">
            <control shapeId="13321" r:id="rId12" name="Group Box 9">
              <controlPr defaultSize="0" autoFill="0" autoPict="0">
                <anchor moveWithCells="1" sizeWithCells="1">
                  <from>
                    <xdr:col>0</xdr:col>
                    <xdr:colOff>224118</xdr:colOff>
                    <xdr:row>13</xdr:row>
                    <xdr:rowOff>12325</xdr:rowOff>
                  </from>
                  <to>
                    <xdr:col>6</xdr:col>
                    <xdr:colOff>3362</xdr:colOff>
                    <xdr:row>14</xdr:row>
                    <xdr:rowOff>17928</xdr:rowOff>
                  </to>
                </anchor>
              </controlPr>
            </control>
          </mc:Choice>
        </mc:AlternateContent>
        <mc:AlternateContent xmlns:mc="http://schemas.openxmlformats.org/markup-compatibility/2006">
          <mc:Choice Requires="x14">
            <control shapeId="13322" r:id="rId13" name="Option Button 10">
              <controlPr defaultSize="0" autoFill="0" autoLine="0" autoPict="0">
                <anchor moveWithCells="1" sizeWithCells="1">
                  <from>
                    <xdr:col>5</xdr:col>
                    <xdr:colOff>13055</xdr:colOff>
                    <xdr:row>13</xdr:row>
                    <xdr:rowOff>214703</xdr:rowOff>
                  </from>
                  <to>
                    <xdr:col>5</xdr:col>
                    <xdr:colOff>603481</xdr:colOff>
                    <xdr:row>13</xdr:row>
                    <xdr:rowOff>436355</xdr:rowOff>
                  </to>
                </anchor>
              </controlPr>
            </control>
          </mc:Choice>
        </mc:AlternateContent>
        <mc:AlternateContent xmlns:mc="http://schemas.openxmlformats.org/markup-compatibility/2006">
          <mc:Choice Requires="x14">
            <control shapeId="13323" r:id="rId14" name="Option Button 11">
              <controlPr defaultSize="0" autoFill="0" autoLine="0" autoPict="0">
                <anchor moveWithCells="1" sizeWithCells="1">
                  <from>
                    <xdr:col>1</xdr:col>
                    <xdr:colOff>509760</xdr:colOff>
                    <xdr:row>13</xdr:row>
                    <xdr:rowOff>214703</xdr:rowOff>
                  </from>
                  <to>
                    <xdr:col>1</xdr:col>
                    <xdr:colOff>919249</xdr:colOff>
                    <xdr:row>13</xdr:row>
                    <xdr:rowOff>436355</xdr:rowOff>
                  </to>
                </anchor>
              </controlPr>
            </control>
          </mc:Choice>
        </mc:AlternateContent>
        <mc:AlternateContent xmlns:mc="http://schemas.openxmlformats.org/markup-compatibility/2006">
          <mc:Choice Requires="x14">
            <control shapeId="13324" r:id="rId15" name="Option Button 12">
              <controlPr defaultSize="0" autoFill="0" autoLine="0" autoPict="0">
                <anchor moveWithCells="1" sizeWithCells="1">
                  <from>
                    <xdr:col>1</xdr:col>
                    <xdr:colOff>52656</xdr:colOff>
                    <xdr:row>13</xdr:row>
                    <xdr:rowOff>214703</xdr:rowOff>
                  </from>
                  <to>
                    <xdr:col>1</xdr:col>
                    <xdr:colOff>462145</xdr:colOff>
                    <xdr:row>13</xdr:row>
                    <xdr:rowOff>436355</xdr:rowOff>
                  </to>
                </anchor>
              </controlPr>
            </control>
          </mc:Choice>
        </mc:AlternateContent>
        <mc:AlternateContent xmlns:mc="http://schemas.openxmlformats.org/markup-compatibility/2006">
          <mc:Choice Requires="x14">
            <control shapeId="13325" r:id="rId16" name="Group Box 13">
              <controlPr defaultSize="0" autoFill="0" autoPict="0">
                <anchor moveWithCells="1" sizeWithCells="1">
                  <from>
                    <xdr:col>0</xdr:col>
                    <xdr:colOff>224118</xdr:colOff>
                    <xdr:row>14</xdr:row>
                    <xdr:rowOff>17927</xdr:rowOff>
                  </from>
                  <to>
                    <xdr:col>6</xdr:col>
                    <xdr:colOff>3362</xdr:colOff>
                    <xdr:row>15</xdr:row>
                    <xdr:rowOff>23530</xdr:rowOff>
                  </to>
                </anchor>
              </controlPr>
            </control>
          </mc:Choice>
        </mc:AlternateContent>
        <mc:AlternateContent xmlns:mc="http://schemas.openxmlformats.org/markup-compatibility/2006">
          <mc:Choice Requires="x14">
            <control shapeId="13326" r:id="rId17" name="Option Button 14">
              <controlPr defaultSize="0" autoFill="0" autoLine="0" autoPict="0">
                <anchor moveWithCells="1" sizeWithCells="1">
                  <from>
                    <xdr:col>5</xdr:col>
                    <xdr:colOff>13055</xdr:colOff>
                    <xdr:row>14</xdr:row>
                    <xdr:rowOff>220310</xdr:rowOff>
                  </from>
                  <to>
                    <xdr:col>5</xdr:col>
                    <xdr:colOff>603481</xdr:colOff>
                    <xdr:row>14</xdr:row>
                    <xdr:rowOff>441962</xdr:rowOff>
                  </to>
                </anchor>
              </controlPr>
            </control>
          </mc:Choice>
        </mc:AlternateContent>
        <mc:AlternateContent xmlns:mc="http://schemas.openxmlformats.org/markup-compatibility/2006">
          <mc:Choice Requires="x14">
            <control shapeId="13327" r:id="rId18" name="Option Button 15">
              <controlPr defaultSize="0" autoFill="0" autoLine="0" autoPict="0">
                <anchor moveWithCells="1" sizeWithCells="1">
                  <from>
                    <xdr:col>1</xdr:col>
                    <xdr:colOff>509760</xdr:colOff>
                    <xdr:row>14</xdr:row>
                    <xdr:rowOff>220310</xdr:rowOff>
                  </from>
                  <to>
                    <xdr:col>1</xdr:col>
                    <xdr:colOff>919249</xdr:colOff>
                    <xdr:row>14</xdr:row>
                    <xdr:rowOff>441962</xdr:rowOff>
                  </to>
                </anchor>
              </controlPr>
            </control>
          </mc:Choice>
        </mc:AlternateContent>
        <mc:AlternateContent xmlns:mc="http://schemas.openxmlformats.org/markup-compatibility/2006">
          <mc:Choice Requires="x14">
            <control shapeId="13328" r:id="rId19" name="Option Button 16">
              <controlPr defaultSize="0" autoFill="0" autoLine="0" autoPict="0">
                <anchor moveWithCells="1" sizeWithCells="1">
                  <from>
                    <xdr:col>1</xdr:col>
                    <xdr:colOff>52656</xdr:colOff>
                    <xdr:row>14</xdr:row>
                    <xdr:rowOff>220310</xdr:rowOff>
                  </from>
                  <to>
                    <xdr:col>1</xdr:col>
                    <xdr:colOff>462145</xdr:colOff>
                    <xdr:row>14</xdr:row>
                    <xdr:rowOff>441962</xdr:rowOff>
                  </to>
                </anchor>
              </controlPr>
            </control>
          </mc:Choice>
        </mc:AlternateContent>
        <mc:AlternateContent xmlns:mc="http://schemas.openxmlformats.org/markup-compatibility/2006">
          <mc:Choice Requires="x14">
            <control shapeId="13329" r:id="rId20" name="Group Box 17">
              <controlPr defaultSize="0" autoFill="0" autoPict="0">
                <anchor moveWithCells="1" sizeWithCells="1">
                  <from>
                    <xdr:col>0</xdr:col>
                    <xdr:colOff>224118</xdr:colOff>
                    <xdr:row>18</xdr:row>
                    <xdr:rowOff>24091</xdr:rowOff>
                  </from>
                  <to>
                    <xdr:col>6</xdr:col>
                    <xdr:colOff>3362</xdr:colOff>
                    <xdr:row>19</xdr:row>
                    <xdr:rowOff>29694</xdr:rowOff>
                  </to>
                </anchor>
              </controlPr>
            </control>
          </mc:Choice>
        </mc:AlternateContent>
        <mc:AlternateContent xmlns:mc="http://schemas.openxmlformats.org/markup-compatibility/2006">
          <mc:Choice Requires="x14">
            <control shapeId="13330" r:id="rId21" name="Option Button 18">
              <controlPr defaultSize="0" autoFill="0" autoLine="0" autoPict="0">
                <anchor moveWithCells="1" sizeWithCells="1">
                  <from>
                    <xdr:col>5</xdr:col>
                    <xdr:colOff>13055</xdr:colOff>
                    <xdr:row>18</xdr:row>
                    <xdr:rowOff>226473</xdr:rowOff>
                  </from>
                  <to>
                    <xdr:col>5</xdr:col>
                    <xdr:colOff>603481</xdr:colOff>
                    <xdr:row>18</xdr:row>
                    <xdr:rowOff>448125</xdr:rowOff>
                  </to>
                </anchor>
              </controlPr>
            </control>
          </mc:Choice>
        </mc:AlternateContent>
        <mc:AlternateContent xmlns:mc="http://schemas.openxmlformats.org/markup-compatibility/2006">
          <mc:Choice Requires="x14">
            <control shapeId="13331" r:id="rId22" name="Option Button 19">
              <controlPr defaultSize="0" autoFill="0" autoLine="0" autoPict="0">
                <anchor moveWithCells="1" sizeWithCells="1">
                  <from>
                    <xdr:col>1</xdr:col>
                    <xdr:colOff>509760</xdr:colOff>
                    <xdr:row>18</xdr:row>
                    <xdr:rowOff>226473</xdr:rowOff>
                  </from>
                  <to>
                    <xdr:col>1</xdr:col>
                    <xdr:colOff>919249</xdr:colOff>
                    <xdr:row>18</xdr:row>
                    <xdr:rowOff>448125</xdr:rowOff>
                  </to>
                </anchor>
              </controlPr>
            </control>
          </mc:Choice>
        </mc:AlternateContent>
        <mc:AlternateContent xmlns:mc="http://schemas.openxmlformats.org/markup-compatibility/2006">
          <mc:Choice Requires="x14">
            <control shapeId="13332" r:id="rId23" name="Option Button 20">
              <controlPr defaultSize="0" autoFill="0" autoLine="0" autoPict="0">
                <anchor moveWithCells="1" sizeWithCells="1">
                  <from>
                    <xdr:col>1</xdr:col>
                    <xdr:colOff>52656</xdr:colOff>
                    <xdr:row>18</xdr:row>
                    <xdr:rowOff>226473</xdr:rowOff>
                  </from>
                  <to>
                    <xdr:col>1</xdr:col>
                    <xdr:colOff>462145</xdr:colOff>
                    <xdr:row>18</xdr:row>
                    <xdr:rowOff>448125</xdr:rowOff>
                  </to>
                </anchor>
              </controlPr>
            </control>
          </mc:Choice>
        </mc:AlternateContent>
        <mc:AlternateContent xmlns:mc="http://schemas.openxmlformats.org/markup-compatibility/2006">
          <mc:Choice Requires="x14">
            <control shapeId="13333" r:id="rId24" name="Group Box 21">
              <controlPr defaultSize="0" autoFill="0" autoPict="0">
                <anchor moveWithCells="1" sizeWithCells="1">
                  <from>
                    <xdr:col>0</xdr:col>
                    <xdr:colOff>224118</xdr:colOff>
                    <xdr:row>19</xdr:row>
                    <xdr:rowOff>29694</xdr:rowOff>
                  </from>
                  <to>
                    <xdr:col>6</xdr:col>
                    <xdr:colOff>3362</xdr:colOff>
                    <xdr:row>20</xdr:row>
                    <xdr:rowOff>35297</xdr:rowOff>
                  </to>
                </anchor>
              </controlPr>
            </control>
          </mc:Choice>
        </mc:AlternateContent>
        <mc:AlternateContent xmlns:mc="http://schemas.openxmlformats.org/markup-compatibility/2006">
          <mc:Choice Requires="x14">
            <control shapeId="13334" r:id="rId25" name="Option Button 22">
              <controlPr defaultSize="0" autoFill="0" autoLine="0" autoPict="0">
                <anchor moveWithCells="1" sizeWithCells="1">
                  <from>
                    <xdr:col>5</xdr:col>
                    <xdr:colOff>13055</xdr:colOff>
                    <xdr:row>19</xdr:row>
                    <xdr:rowOff>232075</xdr:rowOff>
                  </from>
                  <to>
                    <xdr:col>5</xdr:col>
                    <xdr:colOff>603481</xdr:colOff>
                    <xdr:row>19</xdr:row>
                    <xdr:rowOff>453727</xdr:rowOff>
                  </to>
                </anchor>
              </controlPr>
            </control>
          </mc:Choice>
        </mc:AlternateContent>
        <mc:AlternateContent xmlns:mc="http://schemas.openxmlformats.org/markup-compatibility/2006">
          <mc:Choice Requires="x14">
            <control shapeId="13335" r:id="rId26" name="Option Button 23">
              <controlPr defaultSize="0" autoFill="0" autoLine="0" autoPict="0">
                <anchor moveWithCells="1" sizeWithCells="1">
                  <from>
                    <xdr:col>1</xdr:col>
                    <xdr:colOff>509760</xdr:colOff>
                    <xdr:row>19</xdr:row>
                    <xdr:rowOff>232075</xdr:rowOff>
                  </from>
                  <to>
                    <xdr:col>1</xdr:col>
                    <xdr:colOff>919249</xdr:colOff>
                    <xdr:row>19</xdr:row>
                    <xdr:rowOff>453727</xdr:rowOff>
                  </to>
                </anchor>
              </controlPr>
            </control>
          </mc:Choice>
        </mc:AlternateContent>
        <mc:AlternateContent xmlns:mc="http://schemas.openxmlformats.org/markup-compatibility/2006">
          <mc:Choice Requires="x14">
            <control shapeId="13336" r:id="rId27" name="Option Button 24">
              <controlPr defaultSize="0" autoFill="0" autoLine="0" autoPict="0">
                <anchor moveWithCells="1" sizeWithCells="1">
                  <from>
                    <xdr:col>1</xdr:col>
                    <xdr:colOff>52656</xdr:colOff>
                    <xdr:row>19</xdr:row>
                    <xdr:rowOff>232075</xdr:rowOff>
                  </from>
                  <to>
                    <xdr:col>1</xdr:col>
                    <xdr:colOff>462145</xdr:colOff>
                    <xdr:row>19</xdr:row>
                    <xdr:rowOff>453727</xdr:rowOff>
                  </to>
                </anchor>
              </controlPr>
            </control>
          </mc:Choice>
        </mc:AlternateContent>
        <mc:AlternateContent xmlns:mc="http://schemas.openxmlformats.org/markup-compatibility/2006">
          <mc:Choice Requires="x14">
            <control shapeId="13337" r:id="rId28" name="Group Box 25">
              <controlPr defaultSize="0" autoFill="0" autoPict="0">
                <anchor moveWithCells="1" sizeWithCells="1">
                  <from>
                    <xdr:col>0</xdr:col>
                    <xdr:colOff>224118</xdr:colOff>
                    <xdr:row>20</xdr:row>
                    <xdr:rowOff>35297</xdr:rowOff>
                  </from>
                  <to>
                    <xdr:col>6</xdr:col>
                    <xdr:colOff>3362</xdr:colOff>
                    <xdr:row>21</xdr:row>
                    <xdr:rowOff>40899</xdr:rowOff>
                  </to>
                </anchor>
              </controlPr>
            </control>
          </mc:Choice>
        </mc:AlternateContent>
        <mc:AlternateContent xmlns:mc="http://schemas.openxmlformats.org/markup-compatibility/2006">
          <mc:Choice Requires="x14">
            <control shapeId="13338" r:id="rId29" name="Option Button 26">
              <controlPr defaultSize="0" autoFill="0" autoLine="0" autoPict="0">
                <anchor moveWithCells="1" sizeWithCells="1">
                  <from>
                    <xdr:col>5</xdr:col>
                    <xdr:colOff>13055</xdr:colOff>
                    <xdr:row>20</xdr:row>
                    <xdr:rowOff>237691</xdr:rowOff>
                  </from>
                  <to>
                    <xdr:col>5</xdr:col>
                    <xdr:colOff>603481</xdr:colOff>
                    <xdr:row>20</xdr:row>
                    <xdr:rowOff>459343</xdr:rowOff>
                  </to>
                </anchor>
              </controlPr>
            </control>
          </mc:Choice>
        </mc:AlternateContent>
        <mc:AlternateContent xmlns:mc="http://schemas.openxmlformats.org/markup-compatibility/2006">
          <mc:Choice Requires="x14">
            <control shapeId="13339" r:id="rId30" name="Option Button 27">
              <controlPr defaultSize="0" autoFill="0" autoLine="0" autoPict="0">
                <anchor moveWithCells="1" sizeWithCells="1">
                  <from>
                    <xdr:col>1</xdr:col>
                    <xdr:colOff>509760</xdr:colOff>
                    <xdr:row>20</xdr:row>
                    <xdr:rowOff>237691</xdr:rowOff>
                  </from>
                  <to>
                    <xdr:col>1</xdr:col>
                    <xdr:colOff>919249</xdr:colOff>
                    <xdr:row>20</xdr:row>
                    <xdr:rowOff>459343</xdr:rowOff>
                  </to>
                </anchor>
              </controlPr>
            </control>
          </mc:Choice>
        </mc:AlternateContent>
        <mc:AlternateContent xmlns:mc="http://schemas.openxmlformats.org/markup-compatibility/2006">
          <mc:Choice Requires="x14">
            <control shapeId="13340" r:id="rId31" name="Option Button 28">
              <controlPr defaultSize="0" autoFill="0" autoLine="0" autoPict="0">
                <anchor moveWithCells="1" sizeWithCells="1">
                  <from>
                    <xdr:col>1</xdr:col>
                    <xdr:colOff>52656</xdr:colOff>
                    <xdr:row>20</xdr:row>
                    <xdr:rowOff>237691</xdr:rowOff>
                  </from>
                  <to>
                    <xdr:col>1</xdr:col>
                    <xdr:colOff>462145</xdr:colOff>
                    <xdr:row>20</xdr:row>
                    <xdr:rowOff>459343</xdr:rowOff>
                  </to>
                </anchor>
              </controlPr>
            </control>
          </mc:Choice>
        </mc:AlternateContent>
        <mc:AlternateContent xmlns:mc="http://schemas.openxmlformats.org/markup-compatibility/2006">
          <mc:Choice Requires="x14">
            <control shapeId="13341" r:id="rId32" name="Group Box 29">
              <controlPr defaultSize="0" autoFill="0" autoPict="0">
                <anchor moveWithCells="1" sizeWithCells="1">
                  <from>
                    <xdr:col>0</xdr:col>
                    <xdr:colOff>224118</xdr:colOff>
                    <xdr:row>21</xdr:row>
                    <xdr:rowOff>40898</xdr:rowOff>
                  </from>
                  <to>
                    <xdr:col>6</xdr:col>
                    <xdr:colOff>3362</xdr:colOff>
                    <xdr:row>22</xdr:row>
                    <xdr:rowOff>46501</xdr:rowOff>
                  </to>
                </anchor>
              </controlPr>
            </control>
          </mc:Choice>
        </mc:AlternateContent>
        <mc:AlternateContent xmlns:mc="http://schemas.openxmlformats.org/markup-compatibility/2006">
          <mc:Choice Requires="x14">
            <control shapeId="13342" r:id="rId33" name="Option Button 30">
              <controlPr defaultSize="0" autoFill="0" autoLine="0" autoPict="0">
                <anchor moveWithCells="1" sizeWithCells="1">
                  <from>
                    <xdr:col>5</xdr:col>
                    <xdr:colOff>13055</xdr:colOff>
                    <xdr:row>21</xdr:row>
                    <xdr:rowOff>243284</xdr:rowOff>
                  </from>
                  <to>
                    <xdr:col>5</xdr:col>
                    <xdr:colOff>603481</xdr:colOff>
                    <xdr:row>21</xdr:row>
                    <xdr:rowOff>464936</xdr:rowOff>
                  </to>
                </anchor>
              </controlPr>
            </control>
          </mc:Choice>
        </mc:AlternateContent>
        <mc:AlternateContent xmlns:mc="http://schemas.openxmlformats.org/markup-compatibility/2006">
          <mc:Choice Requires="x14">
            <control shapeId="13343" r:id="rId34" name="Option Button 31">
              <controlPr defaultSize="0" autoFill="0" autoLine="0" autoPict="0">
                <anchor moveWithCells="1" sizeWithCells="1">
                  <from>
                    <xdr:col>1</xdr:col>
                    <xdr:colOff>509760</xdr:colOff>
                    <xdr:row>21</xdr:row>
                    <xdr:rowOff>243284</xdr:rowOff>
                  </from>
                  <to>
                    <xdr:col>1</xdr:col>
                    <xdr:colOff>919249</xdr:colOff>
                    <xdr:row>21</xdr:row>
                    <xdr:rowOff>464936</xdr:rowOff>
                  </to>
                </anchor>
              </controlPr>
            </control>
          </mc:Choice>
        </mc:AlternateContent>
        <mc:AlternateContent xmlns:mc="http://schemas.openxmlformats.org/markup-compatibility/2006">
          <mc:Choice Requires="x14">
            <control shapeId="13344" r:id="rId35" name="Option Button 32">
              <controlPr defaultSize="0" autoFill="0" autoLine="0" autoPict="0">
                <anchor moveWithCells="1" sizeWithCells="1">
                  <from>
                    <xdr:col>1</xdr:col>
                    <xdr:colOff>52656</xdr:colOff>
                    <xdr:row>21</xdr:row>
                    <xdr:rowOff>243284</xdr:rowOff>
                  </from>
                  <to>
                    <xdr:col>1</xdr:col>
                    <xdr:colOff>462145</xdr:colOff>
                    <xdr:row>21</xdr:row>
                    <xdr:rowOff>464936</xdr:rowOff>
                  </to>
                </anchor>
              </controlPr>
            </control>
          </mc:Choice>
        </mc:AlternateContent>
        <mc:AlternateContent xmlns:mc="http://schemas.openxmlformats.org/markup-compatibility/2006">
          <mc:Choice Requires="x14">
            <control shapeId="13345" r:id="rId36" name="Group Box 33">
              <controlPr defaultSize="0" autoFill="0" autoPict="0">
                <anchor moveWithCells="1" sizeWithCells="1">
                  <from>
                    <xdr:col>0</xdr:col>
                    <xdr:colOff>224118</xdr:colOff>
                    <xdr:row>22</xdr:row>
                    <xdr:rowOff>46501</xdr:rowOff>
                  </from>
                  <to>
                    <xdr:col>6</xdr:col>
                    <xdr:colOff>3362</xdr:colOff>
                    <xdr:row>23</xdr:row>
                    <xdr:rowOff>52104</xdr:rowOff>
                  </to>
                </anchor>
              </controlPr>
            </control>
          </mc:Choice>
        </mc:AlternateContent>
        <mc:AlternateContent xmlns:mc="http://schemas.openxmlformats.org/markup-compatibility/2006">
          <mc:Choice Requires="x14">
            <control shapeId="13346" r:id="rId37" name="Option Button 34">
              <controlPr defaultSize="0" autoFill="0" autoLine="0" autoPict="0">
                <anchor moveWithCells="1" sizeWithCells="1">
                  <from>
                    <xdr:col>5</xdr:col>
                    <xdr:colOff>13055</xdr:colOff>
                    <xdr:row>22</xdr:row>
                    <xdr:rowOff>248887</xdr:rowOff>
                  </from>
                  <to>
                    <xdr:col>5</xdr:col>
                    <xdr:colOff>603481</xdr:colOff>
                    <xdr:row>22</xdr:row>
                    <xdr:rowOff>470539</xdr:rowOff>
                  </to>
                </anchor>
              </controlPr>
            </control>
          </mc:Choice>
        </mc:AlternateContent>
        <mc:AlternateContent xmlns:mc="http://schemas.openxmlformats.org/markup-compatibility/2006">
          <mc:Choice Requires="x14">
            <control shapeId="13347" r:id="rId38" name="Option Button 35">
              <controlPr defaultSize="0" autoFill="0" autoLine="0" autoPict="0">
                <anchor moveWithCells="1" sizeWithCells="1">
                  <from>
                    <xdr:col>1</xdr:col>
                    <xdr:colOff>509760</xdr:colOff>
                    <xdr:row>22</xdr:row>
                    <xdr:rowOff>248887</xdr:rowOff>
                  </from>
                  <to>
                    <xdr:col>1</xdr:col>
                    <xdr:colOff>919249</xdr:colOff>
                    <xdr:row>22</xdr:row>
                    <xdr:rowOff>470539</xdr:rowOff>
                  </to>
                </anchor>
              </controlPr>
            </control>
          </mc:Choice>
        </mc:AlternateContent>
        <mc:AlternateContent xmlns:mc="http://schemas.openxmlformats.org/markup-compatibility/2006">
          <mc:Choice Requires="x14">
            <control shapeId="13348" r:id="rId39" name="Option Button 36">
              <controlPr defaultSize="0" autoFill="0" autoLine="0" autoPict="0">
                <anchor moveWithCells="1" sizeWithCells="1">
                  <from>
                    <xdr:col>1</xdr:col>
                    <xdr:colOff>52656</xdr:colOff>
                    <xdr:row>22</xdr:row>
                    <xdr:rowOff>248887</xdr:rowOff>
                  </from>
                  <to>
                    <xdr:col>1</xdr:col>
                    <xdr:colOff>462145</xdr:colOff>
                    <xdr:row>22</xdr:row>
                    <xdr:rowOff>470539</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
    <pageSetUpPr fitToPage="1"/>
  </sheetPr>
  <dimension ref="A1:AZ43"/>
  <sheetViews>
    <sheetView zoomScaleNormal="100" zoomScaleSheetLayoutView="100" workbookViewId="0">
      <selection activeCell="AI1" sqref="AI1"/>
    </sheetView>
  </sheetViews>
  <sheetFormatPr defaultColWidth="3.125" defaultRowHeight="13.5"/>
  <cols>
    <col min="1" max="34" width="3.125" style="98" customWidth="1"/>
    <col min="35" max="35" width="80.625" style="98" customWidth="1"/>
    <col min="36" max="36" width="3.125" style="99" customWidth="1"/>
    <col min="37" max="37" width="11.5" style="99" customWidth="1"/>
    <col min="38" max="38" width="3.125" style="99" customWidth="1"/>
    <col min="39" max="47" width="3.125" style="108" customWidth="1"/>
    <col min="48" max="52" width="3.125" style="100" customWidth="1"/>
    <col min="53" max="16384" width="3.125" style="98"/>
  </cols>
  <sheetData>
    <row r="1" spans="1:42">
      <c r="A1" s="124" t="str">
        <f>"〔事業者が特に力を入れている取り組み：" &amp;  評価結果報告書!B23 &amp; "〕"</f>
        <v>〔事業者が特に力を入れている取り組み：訪問介護〕</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97"/>
      <c r="AE1" s="97"/>
      <c r="AF1" s="97"/>
      <c r="AG1" s="118" t="s">
        <v>56</v>
      </c>
    </row>
    <row r="2" spans="1:42">
      <c r="A2" s="97"/>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101" t="str">
        <f>"《事業所名： " &amp; 評価結果報告書!B24 &amp; "》"</f>
        <v>《事業所名： 》</v>
      </c>
    </row>
    <row r="3" spans="1:42" ht="19.5" customHeight="1" thickBot="1">
      <c r="A3" s="97"/>
      <c r="B3" s="97"/>
      <c r="C3" s="97"/>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row>
    <row r="4" spans="1:42" ht="20.25" customHeight="1" thickBot="1">
      <c r="A4" s="97"/>
      <c r="B4" s="270" t="s">
        <v>227</v>
      </c>
      <c r="C4" s="271"/>
      <c r="D4" s="271"/>
      <c r="E4" s="271"/>
      <c r="F4" s="271"/>
      <c r="G4" s="271"/>
      <c r="H4" s="271"/>
      <c r="I4" s="271"/>
      <c r="J4" s="271"/>
      <c r="K4" s="271"/>
      <c r="L4" s="271"/>
      <c r="M4" s="271"/>
      <c r="N4" s="271"/>
      <c r="O4" s="271"/>
      <c r="P4" s="272" t="str">
        <f>IF(AND($F$5="",AND($F$6="",$F$7="")),"",IF(AND($F$5="",OR($F$6&lt;&gt;"",$F$7&lt;&gt;"")),"評価項目を選択してください",IF(AND($F$6="",$F$7=""),"タイトル①、本文①を入力してください",IF(AND($F$6&lt;&gt;"",$F$7=""),"内容①を入力してください",IF(AND($F$7&lt;&gt;"",$F$6=""),"タイトル①を入力してください","")))))</f>
        <v/>
      </c>
      <c r="Q4" s="272"/>
      <c r="R4" s="272"/>
      <c r="S4" s="272"/>
      <c r="T4" s="272"/>
      <c r="U4" s="272"/>
      <c r="V4" s="272"/>
      <c r="W4" s="272"/>
      <c r="X4" s="272"/>
      <c r="Y4" s="272"/>
      <c r="Z4" s="272"/>
      <c r="AA4" s="272"/>
      <c r="AB4" s="272"/>
      <c r="AC4" s="272"/>
      <c r="AD4" s="272"/>
      <c r="AE4" s="272"/>
      <c r="AF4" s="272"/>
      <c r="AG4" s="273"/>
      <c r="AK4" s="99" t="s">
        <v>228</v>
      </c>
      <c r="AL4" s="99">
        <v>1</v>
      </c>
    </row>
    <row r="5" spans="1:42" ht="60" customHeight="1" thickTop="1">
      <c r="A5" s="97"/>
      <c r="B5" s="102" t="s">
        <v>229</v>
      </c>
      <c r="C5" s="103"/>
      <c r="D5" s="103"/>
      <c r="E5" s="104"/>
      <c r="F5" s="265" t="str">
        <f>IF($AJ$5&lt;=1,"",VLOOKUP($AJ5,$AN$25:$AV$43,5,FALSE))</f>
        <v/>
      </c>
      <c r="G5" s="265"/>
      <c r="H5" s="265"/>
      <c r="I5" s="265"/>
      <c r="J5" s="265"/>
      <c r="K5" s="266"/>
      <c r="L5" s="267" t="str">
        <f>IF($AJ$5&lt;=1,"",VLOOKUP($AJ5,$AN$25:$AV$43,6,FALSE))</f>
        <v/>
      </c>
      <c r="M5" s="268"/>
      <c r="N5" s="268"/>
      <c r="O5" s="268"/>
      <c r="P5" s="268"/>
      <c r="Q5" s="268"/>
      <c r="R5" s="268"/>
      <c r="S5" s="268"/>
      <c r="T5" s="268"/>
      <c r="U5" s="268"/>
      <c r="V5" s="268"/>
      <c r="W5" s="268"/>
      <c r="X5" s="268"/>
      <c r="Y5" s="268"/>
      <c r="Z5" s="268"/>
      <c r="AA5" s="268"/>
      <c r="AB5" s="268"/>
      <c r="AC5" s="268"/>
      <c r="AD5" s="268"/>
      <c r="AE5" s="268"/>
      <c r="AF5" s="268"/>
      <c r="AG5" s="269"/>
      <c r="AJ5" s="105">
        <v>0</v>
      </c>
      <c r="AK5" s="99" t="s">
        <v>230</v>
      </c>
      <c r="AL5" s="99">
        <v>1</v>
      </c>
      <c r="AN5" s="108" t="str">
        <f>IF($AJ$5&lt;=1,"",VLOOKUP($AJ5,$AN$25:$AV$43,7,FALSE))</f>
        <v/>
      </c>
      <c r="AO5" s="108" t="str">
        <f>IF($AJ$5&lt;=1,"",VLOOKUP($AJ5,$AN$25:$AV$43,8,FALSE))</f>
        <v/>
      </c>
      <c r="AP5" s="108" t="str">
        <f>IF($AJ$5&lt;=1,"",VLOOKUP($AJ5,$AN$25:$AV$43,9,FALSE))</f>
        <v/>
      </c>
    </row>
    <row r="6" spans="1:42" ht="25.5" customHeight="1">
      <c r="A6" s="97"/>
      <c r="B6" s="261" t="s">
        <v>231</v>
      </c>
      <c r="C6" s="262"/>
      <c r="D6" s="324"/>
      <c r="E6" s="325"/>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4"/>
      <c r="AH6" s="2" t="str">
        <f>IF(LEN(F6)=0,"",IF(40-LEN(F6)&gt;0,"残り" &amp; 40-LEN(F6) &amp; "文字",IF(40-LEN(F6)=0,"","文字数がオーバーしています")))</f>
        <v/>
      </c>
      <c r="AK6" s="99" t="s">
        <v>232</v>
      </c>
      <c r="AL6" s="99">
        <v>1</v>
      </c>
    </row>
    <row r="7" spans="1:42" ht="139.5" customHeight="1" thickBot="1">
      <c r="A7" s="97"/>
      <c r="B7" s="257" t="s">
        <v>233</v>
      </c>
      <c r="C7" s="326"/>
      <c r="D7" s="326"/>
      <c r="E7" s="258"/>
      <c r="F7" s="259"/>
      <c r="G7" s="327"/>
      <c r="H7" s="327"/>
      <c r="I7" s="327"/>
      <c r="J7" s="327"/>
      <c r="K7" s="327"/>
      <c r="L7" s="327"/>
      <c r="M7" s="327"/>
      <c r="N7" s="327"/>
      <c r="O7" s="327"/>
      <c r="P7" s="327"/>
      <c r="Q7" s="327"/>
      <c r="R7" s="327"/>
      <c r="S7" s="327"/>
      <c r="T7" s="327"/>
      <c r="U7" s="327"/>
      <c r="V7" s="327"/>
      <c r="W7" s="327"/>
      <c r="X7" s="327"/>
      <c r="Y7" s="327"/>
      <c r="Z7" s="327"/>
      <c r="AA7" s="327"/>
      <c r="AB7" s="327"/>
      <c r="AC7" s="327"/>
      <c r="AD7" s="327"/>
      <c r="AE7" s="327"/>
      <c r="AF7" s="327"/>
      <c r="AG7" s="260"/>
      <c r="AH7" s="2" t="str">
        <f>IF(LEN(F7)=0,"",IF(256-LEN(F7)&gt;0,"残り" &amp; 256-LEN(F7) &amp; "文字",IF(256-LEN(F7)=0,"","文字数がオーバーしています")))</f>
        <v/>
      </c>
      <c r="AJ7" s="107" t="str">
        <f>IF(AND($AJ$5&lt;=1,$F$6&lt;&gt;"",$F$7&lt;&gt;""),"NG",IF(AND($F$5&lt;&gt;"",OR($F$6&lt;&gt;"",$F$7&lt;&gt;"")),"OK","NG"))</f>
        <v>NG</v>
      </c>
      <c r="AK7" s="99" t="s">
        <v>234</v>
      </c>
      <c r="AL7" s="99">
        <v>1</v>
      </c>
    </row>
    <row r="8" spans="1:42" ht="19.5" customHeight="1" thickBot="1">
      <c r="A8" s="97"/>
      <c r="B8" s="97"/>
      <c r="C8" s="97"/>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K8" s="99" t="s">
        <v>235</v>
      </c>
      <c r="AL8" s="99">
        <v>1</v>
      </c>
    </row>
    <row r="9" spans="1:42" ht="20.25" customHeight="1" thickBot="1">
      <c r="A9" s="97"/>
      <c r="B9" s="270" t="s">
        <v>236</v>
      </c>
      <c r="C9" s="271"/>
      <c r="D9" s="271"/>
      <c r="E9" s="271"/>
      <c r="F9" s="271"/>
      <c r="G9" s="271"/>
      <c r="H9" s="271"/>
      <c r="I9" s="271"/>
      <c r="J9" s="271"/>
      <c r="K9" s="271"/>
      <c r="L9" s="271"/>
      <c r="M9" s="271"/>
      <c r="N9" s="271"/>
      <c r="O9" s="271"/>
      <c r="P9" s="272" t="str">
        <f>IF(AND($F$10="",AND($F$11="",$F$12="")),"",IF(AND($F$10="",OR($F$11&lt;&gt;"",$F$12&lt;&gt;"")),IF($AJ$7&lt;&gt;"OK","【事業者が特に力を入れている取り組み①】から順に入力してください","評価項目を選択してください"),IF(AND($F$11="",$F$12=""),IF($AJ$7&lt;&gt;"OK","【事業者が特に力を入れている取り組み①】から順に入力してください",IF($AJ$7&lt;&gt;"OK","【事業者が特に力を入れている取り組み①】から順に入力してください","タイトル②、本文②を入力してください")),IF(AND($F$11&lt;&gt;"",$F$12=""),IF($AJ$7&lt;&gt;"OK","【事業者が特に力を入れている取り組み①】から順に入力してください","内容②を入力してください"),IF(AND($F$12&lt;&gt;"",$F$11=""),IF($AJ$7&lt;&gt;"OK","【事業者が特に力を入れている取り組み①】から順に入力してください","タイトル②を入力してください"),IF($AJ$7&lt;&gt;"OK","【事業者が特に力を入れている取り組み①】から順に入力してください",""))))))</f>
        <v/>
      </c>
      <c r="Q9" s="272"/>
      <c r="R9" s="272"/>
      <c r="S9" s="272"/>
      <c r="T9" s="272"/>
      <c r="U9" s="272"/>
      <c r="V9" s="272"/>
      <c r="W9" s="272"/>
      <c r="X9" s="272"/>
      <c r="Y9" s="272"/>
      <c r="Z9" s="272"/>
      <c r="AA9" s="272"/>
      <c r="AB9" s="272"/>
      <c r="AC9" s="272"/>
      <c r="AD9" s="272"/>
      <c r="AE9" s="272"/>
      <c r="AF9" s="272"/>
      <c r="AG9" s="273"/>
      <c r="AK9" s="99" t="s">
        <v>228</v>
      </c>
      <c r="AL9" s="99">
        <v>2</v>
      </c>
    </row>
    <row r="10" spans="1:42" ht="60" customHeight="1" thickTop="1">
      <c r="A10" s="97"/>
      <c r="B10" s="102" t="s">
        <v>229</v>
      </c>
      <c r="C10" s="103"/>
      <c r="D10" s="103"/>
      <c r="E10" s="104"/>
      <c r="F10" s="265" t="str">
        <f>IF($AJ$10&lt;=1,"",VLOOKUP($AJ10,$AN$25:$AV$43,5,FALSE))</f>
        <v/>
      </c>
      <c r="G10" s="265"/>
      <c r="H10" s="265"/>
      <c r="I10" s="265"/>
      <c r="J10" s="265"/>
      <c r="K10" s="266"/>
      <c r="L10" s="267" t="str">
        <f>IF($AJ$10&lt;=1,"",VLOOKUP($AJ10,$AN$25:$AV$43,6,FALSE))</f>
        <v/>
      </c>
      <c r="M10" s="268"/>
      <c r="N10" s="268"/>
      <c r="O10" s="268"/>
      <c r="P10" s="268"/>
      <c r="Q10" s="268"/>
      <c r="R10" s="268"/>
      <c r="S10" s="268"/>
      <c r="T10" s="268"/>
      <c r="U10" s="268"/>
      <c r="V10" s="268"/>
      <c r="W10" s="268"/>
      <c r="X10" s="268"/>
      <c r="Y10" s="268"/>
      <c r="Z10" s="268"/>
      <c r="AA10" s="268"/>
      <c r="AB10" s="268"/>
      <c r="AC10" s="268"/>
      <c r="AD10" s="268"/>
      <c r="AE10" s="268"/>
      <c r="AF10" s="268"/>
      <c r="AG10" s="269"/>
      <c r="AJ10" s="105">
        <v>0</v>
      </c>
      <c r="AK10" s="99" t="s">
        <v>230</v>
      </c>
      <c r="AL10" s="99">
        <v>2</v>
      </c>
      <c r="AN10" s="108" t="str">
        <f>IF($AJ$10&lt;=1,"",VLOOKUP($AJ10,$AN$25:$AV$43,7,FALSE))</f>
        <v/>
      </c>
      <c r="AO10" s="108" t="str">
        <f>IF($AJ$10&lt;=1,"",VLOOKUP($AJ10,$AN$25:$AV$43,8,FALSE))</f>
        <v/>
      </c>
      <c r="AP10" s="108" t="str">
        <f>IF($AJ$10&lt;=1,"",VLOOKUP($AJ10,$AN$25:$AV$43,9,FALSE))</f>
        <v/>
      </c>
    </row>
    <row r="11" spans="1:42" ht="25.5" customHeight="1">
      <c r="A11" s="97"/>
      <c r="B11" s="261" t="s">
        <v>237</v>
      </c>
      <c r="C11" s="262"/>
      <c r="D11" s="324"/>
      <c r="E11" s="325"/>
      <c r="F11" s="263"/>
      <c r="G11" s="263"/>
      <c r="H11" s="263"/>
      <c r="I11" s="263"/>
      <c r="J11" s="263"/>
      <c r="K11" s="263"/>
      <c r="L11" s="263"/>
      <c r="M11" s="263"/>
      <c r="N11" s="263"/>
      <c r="O11" s="263"/>
      <c r="P11" s="263"/>
      <c r="Q11" s="263"/>
      <c r="R11" s="263"/>
      <c r="S11" s="263"/>
      <c r="T11" s="263"/>
      <c r="U11" s="263"/>
      <c r="V11" s="263"/>
      <c r="W11" s="263"/>
      <c r="X11" s="263"/>
      <c r="Y11" s="263"/>
      <c r="Z11" s="263"/>
      <c r="AA11" s="263"/>
      <c r="AB11" s="263"/>
      <c r="AC11" s="263"/>
      <c r="AD11" s="263"/>
      <c r="AE11" s="263"/>
      <c r="AF11" s="263"/>
      <c r="AG11" s="264"/>
      <c r="AH11" s="2" t="str">
        <f>IF(LEN(F11)=0,"",IF(40-LEN(F11)&gt;0,"残り" &amp; 40-LEN(F11) &amp; "文字",IF(40-LEN(F11)=0,"","文字数がオーバーしています")))</f>
        <v/>
      </c>
      <c r="AK11" s="99" t="s">
        <v>232</v>
      </c>
      <c r="AL11" s="99">
        <v>2</v>
      </c>
    </row>
    <row r="12" spans="1:42" ht="139.5" customHeight="1" thickBot="1">
      <c r="A12" s="97"/>
      <c r="B12" s="257" t="s">
        <v>238</v>
      </c>
      <c r="C12" s="326"/>
      <c r="D12" s="326"/>
      <c r="E12" s="258"/>
      <c r="F12" s="259"/>
      <c r="G12" s="327"/>
      <c r="H12" s="327"/>
      <c r="I12" s="327"/>
      <c r="J12" s="327"/>
      <c r="K12" s="327"/>
      <c r="L12" s="327"/>
      <c r="M12" s="327"/>
      <c r="N12" s="327"/>
      <c r="O12" s="327"/>
      <c r="P12" s="327"/>
      <c r="Q12" s="327"/>
      <c r="R12" s="327"/>
      <c r="S12" s="327"/>
      <c r="T12" s="327"/>
      <c r="U12" s="327"/>
      <c r="V12" s="327"/>
      <c r="W12" s="327"/>
      <c r="X12" s="327"/>
      <c r="Y12" s="327"/>
      <c r="Z12" s="327"/>
      <c r="AA12" s="327"/>
      <c r="AB12" s="327"/>
      <c r="AC12" s="327"/>
      <c r="AD12" s="327"/>
      <c r="AE12" s="327"/>
      <c r="AF12" s="327"/>
      <c r="AG12" s="260"/>
      <c r="AH12" s="2" t="str">
        <f>IF(LEN(F12)=0,"",IF(256-LEN(F12)&gt;0,"残り" &amp; 256-LEN(F12) &amp; "文字",IF(256-LEN(F12)=0,"","文字数がオーバーしています")))</f>
        <v/>
      </c>
      <c r="AJ12" s="107" t="str">
        <f>IF(AND($AJ$10&lt;=1,$F$11&lt;&gt;"",$F$12&lt;&gt;""),"NG",IF(AND($F$10&lt;&gt;"",OR($F$11&lt;&gt;"",$F$12&lt;&gt;"")),"OK","NG"))</f>
        <v>NG</v>
      </c>
      <c r="AK12" s="99" t="s">
        <v>234</v>
      </c>
      <c r="AL12" s="99">
        <v>2</v>
      </c>
    </row>
    <row r="13" spans="1:42" ht="19.5" customHeight="1" thickBot="1">
      <c r="A13" s="97"/>
      <c r="B13" s="97"/>
      <c r="C13" s="97"/>
      <c r="D13" s="97"/>
      <c r="E13" s="97"/>
      <c r="F13" s="97"/>
      <c r="G13" s="97"/>
      <c r="H13" s="97"/>
      <c r="I13" s="97"/>
      <c r="J13" s="97"/>
      <c r="K13" s="97"/>
      <c r="L13" s="97"/>
      <c r="M13" s="97"/>
      <c r="N13" s="97"/>
      <c r="O13" s="97"/>
      <c r="P13" s="97"/>
      <c r="Q13" s="97"/>
      <c r="R13" s="97"/>
      <c r="S13" s="97"/>
      <c r="T13" s="97"/>
      <c r="U13" s="97"/>
      <c r="V13" s="97"/>
      <c r="W13" s="97"/>
      <c r="X13" s="97"/>
      <c r="Y13" s="97"/>
      <c r="Z13" s="97"/>
      <c r="AA13" s="97"/>
      <c r="AB13" s="97"/>
      <c r="AC13" s="97"/>
      <c r="AD13" s="97"/>
      <c r="AE13" s="97"/>
      <c r="AF13" s="97"/>
      <c r="AG13" s="97"/>
      <c r="AK13" s="99" t="s">
        <v>235</v>
      </c>
      <c r="AL13" s="99">
        <v>2</v>
      </c>
    </row>
    <row r="14" spans="1:42" ht="20.25" customHeight="1" thickBot="1">
      <c r="A14" s="97"/>
      <c r="B14" s="270" t="s">
        <v>239</v>
      </c>
      <c r="C14" s="271"/>
      <c r="D14" s="271"/>
      <c r="E14" s="271"/>
      <c r="F14" s="271"/>
      <c r="G14" s="271"/>
      <c r="H14" s="271"/>
      <c r="I14" s="271"/>
      <c r="J14" s="271"/>
      <c r="K14" s="271"/>
      <c r="L14" s="271"/>
      <c r="M14" s="271"/>
      <c r="N14" s="271"/>
      <c r="O14" s="271"/>
      <c r="P14" s="272" t="str">
        <f>IF(AND($F$15="",AND($F$16="",$F$17="")),"",IF(AND($F$15="",OR($F$16&lt;&gt;"",$F$17&lt;&gt;"")),IF(OR($AJ$7&lt;&gt;"OK",$AJ$12&lt;&gt;"OK"),"【事業者が特に力を入れている取り組み①】から順に入力してください","評価項目を選択してください"),IF(AND($F$16="",$F$17=""),IF(OR($AJ$7&lt;&gt;"OK",$AJ$12&lt;&gt;"OK"),"【事業者が特に力を入れている取り組み①】から順に入力してください",IF(OR($AJ$7&lt;&gt;"OK",$AJ$12&lt;&gt;"OK"),"【事業者が特に力を入れている取り組み①】から順に入力してください","タイトル③、本文③を入力してください")),IF(AND($F$16&lt;&gt;"",$F$17=""),IF(OR($AJ$7&lt;&gt;"OK",$AJ$12&lt;&gt;"OK"),"【事業者が特に力を入れている取り組み①】から順に入力してください","内容③を入力してください"),IF(AND($F$17&lt;&gt;"",$F$16=""),IF(OR($AJ$7&lt;&gt;"OK",$AJ$12&lt;&gt;"OK"),"【事業者が特に力を入れている取り組み①】から順に入力してください","タイトル③を入力してください"),IF(OR($AJ$7&lt;&gt;"OK",$AJ$12&lt;&gt;"OK"),"【事業者が特に力を入れている取り組み①】から順に入力してください",""))))))</f>
        <v/>
      </c>
      <c r="Q14" s="272"/>
      <c r="R14" s="272"/>
      <c r="S14" s="272"/>
      <c r="T14" s="272"/>
      <c r="U14" s="272"/>
      <c r="V14" s="272"/>
      <c r="W14" s="272"/>
      <c r="X14" s="272"/>
      <c r="Y14" s="272"/>
      <c r="Z14" s="272"/>
      <c r="AA14" s="272"/>
      <c r="AB14" s="272"/>
      <c r="AC14" s="272"/>
      <c r="AD14" s="272"/>
      <c r="AE14" s="272"/>
      <c r="AF14" s="272"/>
      <c r="AG14" s="273"/>
      <c r="AK14" s="99" t="s">
        <v>228</v>
      </c>
      <c r="AL14" s="99">
        <v>3</v>
      </c>
    </row>
    <row r="15" spans="1:42" ht="60" customHeight="1" thickTop="1">
      <c r="A15" s="97"/>
      <c r="B15" s="102" t="s">
        <v>229</v>
      </c>
      <c r="C15" s="103"/>
      <c r="D15" s="103"/>
      <c r="E15" s="104"/>
      <c r="F15" s="265" t="str">
        <f>IF($AJ$15&lt;=1,"",VLOOKUP($AJ15,$AN$25:$AV$43,5,FALSE))</f>
        <v/>
      </c>
      <c r="G15" s="265"/>
      <c r="H15" s="265"/>
      <c r="I15" s="265"/>
      <c r="J15" s="265"/>
      <c r="K15" s="266"/>
      <c r="L15" s="267" t="str">
        <f>IF($AJ$15&lt;=1,"",VLOOKUP($AJ15,$AN$25:$AV$43,6,FALSE))</f>
        <v/>
      </c>
      <c r="M15" s="268"/>
      <c r="N15" s="268"/>
      <c r="O15" s="268"/>
      <c r="P15" s="268"/>
      <c r="Q15" s="268"/>
      <c r="R15" s="268"/>
      <c r="S15" s="268"/>
      <c r="T15" s="268"/>
      <c r="U15" s="268"/>
      <c r="V15" s="268"/>
      <c r="W15" s="268"/>
      <c r="X15" s="268"/>
      <c r="Y15" s="268"/>
      <c r="Z15" s="268"/>
      <c r="AA15" s="268"/>
      <c r="AB15" s="268"/>
      <c r="AC15" s="268"/>
      <c r="AD15" s="268"/>
      <c r="AE15" s="268"/>
      <c r="AF15" s="268"/>
      <c r="AG15" s="269"/>
      <c r="AJ15" s="105">
        <v>0</v>
      </c>
      <c r="AK15" s="99" t="s">
        <v>230</v>
      </c>
      <c r="AL15" s="99">
        <v>3</v>
      </c>
      <c r="AN15" s="108" t="str">
        <f>IF($AJ$15&lt;=1,"",VLOOKUP($AJ15,$AN$25:$AV$43,7,FALSE))</f>
        <v/>
      </c>
      <c r="AO15" s="108" t="str">
        <f>IF($AJ$15&lt;=1,"",VLOOKUP($AJ15,$AN$25:$AV$43,8,FALSE))</f>
        <v/>
      </c>
      <c r="AP15" s="108" t="str">
        <f>IF($AJ$15&lt;=1,"",VLOOKUP($AJ15,$AN$25:$AV$43,9,FALSE))</f>
        <v/>
      </c>
    </row>
    <row r="16" spans="1:42" ht="25.5" customHeight="1">
      <c r="A16" s="97"/>
      <c r="B16" s="261" t="s">
        <v>240</v>
      </c>
      <c r="C16" s="262"/>
      <c r="D16" s="324"/>
      <c r="E16" s="325"/>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4"/>
      <c r="AH16" s="2" t="str">
        <f>IF(LEN(F16)=0,"",IF(40-LEN(F16)&gt;0,"残り" &amp; 40-LEN(F16) &amp; "文字",IF(40-LEN(F16)=0,"","文字数がオーバーしています")))</f>
        <v/>
      </c>
      <c r="AK16" s="99" t="s">
        <v>232</v>
      </c>
      <c r="AL16" s="99">
        <v>3</v>
      </c>
    </row>
    <row r="17" spans="1:48" ht="139.5" customHeight="1" thickBot="1">
      <c r="A17" s="97"/>
      <c r="B17" s="257" t="s">
        <v>241</v>
      </c>
      <c r="C17" s="326"/>
      <c r="D17" s="326"/>
      <c r="E17" s="258"/>
      <c r="F17" s="259"/>
      <c r="G17" s="327"/>
      <c r="H17" s="327"/>
      <c r="I17" s="327"/>
      <c r="J17" s="327"/>
      <c r="K17" s="327"/>
      <c r="L17" s="327"/>
      <c r="M17" s="327"/>
      <c r="N17" s="327"/>
      <c r="O17" s="327"/>
      <c r="P17" s="327"/>
      <c r="Q17" s="327"/>
      <c r="R17" s="327"/>
      <c r="S17" s="327"/>
      <c r="T17" s="327"/>
      <c r="U17" s="327"/>
      <c r="V17" s="327"/>
      <c r="W17" s="327"/>
      <c r="X17" s="327"/>
      <c r="Y17" s="327"/>
      <c r="Z17" s="327"/>
      <c r="AA17" s="327"/>
      <c r="AB17" s="327"/>
      <c r="AC17" s="327"/>
      <c r="AD17" s="327"/>
      <c r="AE17" s="327"/>
      <c r="AF17" s="327"/>
      <c r="AG17" s="260"/>
      <c r="AH17" s="2" t="str">
        <f>IF(LEN(F17)=0,"",IF(256-LEN(F17)&gt;0,"残り" &amp; 256-LEN(F17) &amp; "文字",IF(256-LEN(F17)=0,"","文字数がオーバーしています")))</f>
        <v/>
      </c>
      <c r="AJ17" s="107" t="str">
        <f>IF(AND($AJ$15&lt;=1,$F$16&lt;&gt;"",$F$17&lt;&gt;""),"NG",IF(AND($F$15&lt;&gt;"",OR($F$16&lt;&gt;"",$F$17&lt;&gt;"")),"OK","NG"))</f>
        <v>NG</v>
      </c>
      <c r="AK17" s="99" t="s">
        <v>234</v>
      </c>
      <c r="AL17" s="99">
        <v>3</v>
      </c>
    </row>
    <row r="18" spans="1:48" ht="19.5" customHeight="1">
      <c r="A18" s="97"/>
      <c r="B18" s="97"/>
      <c r="C18" s="97"/>
      <c r="D18" s="97"/>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row>
    <row r="19" spans="1:48">
      <c r="A19" s="97"/>
      <c r="B19" s="97"/>
      <c r="C19" s="97"/>
      <c r="D19" s="97"/>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row>
    <row r="20" spans="1:48">
      <c r="A20" s="97"/>
      <c r="B20" s="97"/>
      <c r="C20" s="97"/>
      <c r="D20" s="97"/>
      <c r="E20" s="97"/>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row>
    <row r="21" spans="1:48">
      <c r="A21" s="97"/>
      <c r="B21" s="97"/>
      <c r="C21" s="97"/>
      <c r="D21" s="97"/>
      <c r="E21" s="97"/>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row>
    <row r="22" spans="1:48">
      <c r="A22" s="97"/>
      <c r="B22" s="97"/>
      <c r="C22" s="97"/>
      <c r="D22" s="97"/>
      <c r="E22" s="97"/>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row>
    <row r="23" spans="1:48">
      <c r="A23" s="97"/>
      <c r="B23" s="97"/>
      <c r="C23" s="97"/>
      <c r="D23" s="97"/>
      <c r="E23" s="97"/>
      <c r="F23" s="97"/>
      <c r="G23" s="97"/>
      <c r="H23" s="97"/>
      <c r="I23" s="97"/>
      <c r="J23" s="97"/>
      <c r="K23" s="97"/>
      <c r="L23" s="97"/>
      <c r="M23" s="97"/>
      <c r="N23" s="97"/>
      <c r="O23" s="97"/>
      <c r="P23" s="97"/>
      <c r="Q23" s="97"/>
      <c r="R23" s="97"/>
      <c r="S23" s="97"/>
      <c r="T23" s="97"/>
      <c r="U23" s="97"/>
      <c r="V23" s="97"/>
      <c r="W23" s="97"/>
      <c r="X23" s="97"/>
      <c r="Y23" s="97"/>
      <c r="Z23" s="97"/>
      <c r="AA23" s="97"/>
      <c r="AB23" s="97"/>
      <c r="AC23" s="97"/>
      <c r="AD23" s="97"/>
      <c r="AE23" s="97"/>
      <c r="AF23" s="97"/>
      <c r="AG23" s="97"/>
    </row>
    <row r="25" spans="1:48">
      <c r="AN25" s="108">
        <v>1</v>
      </c>
    </row>
    <row r="26" spans="1:48">
      <c r="AN26" s="108">
        <v>2</v>
      </c>
      <c r="AO26" s="108">
        <v>6</v>
      </c>
      <c r="AP26" s="108">
        <v>1</v>
      </c>
      <c r="AQ26" s="108">
        <v>1</v>
      </c>
      <c r="AR26" s="130" t="s">
        <v>242</v>
      </c>
      <c r="AS26" s="130" t="s">
        <v>108</v>
      </c>
      <c r="AT26" s="130" t="s">
        <v>243</v>
      </c>
      <c r="AU26" s="130" t="s">
        <v>244</v>
      </c>
      <c r="AV26" s="131" t="s">
        <v>245</v>
      </c>
    </row>
    <row r="27" spans="1:48">
      <c r="AN27" s="108">
        <v>3</v>
      </c>
      <c r="AO27" s="108">
        <v>6</v>
      </c>
      <c r="AP27" s="108">
        <v>2</v>
      </c>
      <c r="AQ27" s="108">
        <v>1</v>
      </c>
      <c r="AR27" s="130" t="s">
        <v>246</v>
      </c>
      <c r="AS27" s="130" t="s">
        <v>127</v>
      </c>
      <c r="AT27" s="130" t="s">
        <v>243</v>
      </c>
      <c r="AU27" s="130" t="s">
        <v>247</v>
      </c>
      <c r="AV27" s="131" t="s">
        <v>248</v>
      </c>
    </row>
    <row r="28" spans="1:48">
      <c r="AN28" s="108">
        <v>4</v>
      </c>
      <c r="AO28" s="108">
        <v>6</v>
      </c>
      <c r="AP28" s="108">
        <v>2</v>
      </c>
      <c r="AQ28" s="108">
        <v>2</v>
      </c>
      <c r="AR28" s="130" t="s">
        <v>249</v>
      </c>
      <c r="AS28" s="130" t="s">
        <v>132</v>
      </c>
      <c r="AT28" s="130" t="s">
        <v>243</v>
      </c>
      <c r="AU28" s="130" t="s">
        <v>247</v>
      </c>
      <c r="AV28" s="131" t="s">
        <v>250</v>
      </c>
    </row>
    <row r="29" spans="1:48">
      <c r="AN29" s="108">
        <v>5</v>
      </c>
      <c r="AO29" s="108">
        <v>6</v>
      </c>
      <c r="AP29" s="108">
        <v>3</v>
      </c>
      <c r="AQ29" s="108">
        <v>1</v>
      </c>
      <c r="AR29" s="130" t="s">
        <v>251</v>
      </c>
      <c r="AS29" s="130" t="s">
        <v>140</v>
      </c>
      <c r="AT29" s="130" t="s">
        <v>243</v>
      </c>
      <c r="AU29" s="130" t="s">
        <v>252</v>
      </c>
      <c r="AV29" s="131" t="s">
        <v>253</v>
      </c>
    </row>
    <row r="30" spans="1:48">
      <c r="AN30" s="108">
        <v>6</v>
      </c>
      <c r="AO30" s="108">
        <v>6</v>
      </c>
      <c r="AP30" s="108">
        <v>3</v>
      </c>
      <c r="AQ30" s="108">
        <v>2</v>
      </c>
      <c r="AR30" s="130" t="s">
        <v>254</v>
      </c>
      <c r="AS30" s="130" t="s">
        <v>144</v>
      </c>
      <c r="AT30" s="130" t="s">
        <v>243</v>
      </c>
      <c r="AU30" s="130" t="s">
        <v>252</v>
      </c>
      <c r="AV30" s="131" t="s">
        <v>255</v>
      </c>
    </row>
    <row r="31" spans="1:48">
      <c r="AN31" s="108">
        <v>7</v>
      </c>
      <c r="AO31" s="108">
        <v>6</v>
      </c>
      <c r="AP31" s="108">
        <v>3</v>
      </c>
      <c r="AQ31" s="108">
        <v>3</v>
      </c>
      <c r="AR31" s="130" t="s">
        <v>256</v>
      </c>
      <c r="AS31" s="130" t="s">
        <v>149</v>
      </c>
      <c r="AT31" s="130" t="s">
        <v>243</v>
      </c>
      <c r="AU31" s="130" t="s">
        <v>252</v>
      </c>
      <c r="AV31" s="131" t="s">
        <v>257</v>
      </c>
    </row>
    <row r="32" spans="1:48">
      <c r="AN32" s="108">
        <v>8</v>
      </c>
      <c r="AO32" s="108">
        <v>6</v>
      </c>
      <c r="AP32" s="108">
        <v>3</v>
      </c>
      <c r="AQ32" s="108">
        <v>4</v>
      </c>
      <c r="AR32" s="130" t="s">
        <v>258</v>
      </c>
      <c r="AS32" s="130" t="s">
        <v>153</v>
      </c>
      <c r="AT32" s="130" t="s">
        <v>243</v>
      </c>
      <c r="AU32" s="130" t="s">
        <v>252</v>
      </c>
      <c r="AV32" s="131" t="s">
        <v>259</v>
      </c>
    </row>
    <row r="33" spans="40:48">
      <c r="AN33" s="108">
        <v>9</v>
      </c>
      <c r="AO33" s="108">
        <v>6</v>
      </c>
      <c r="AP33" s="108">
        <v>5</v>
      </c>
      <c r="AQ33" s="108">
        <v>1</v>
      </c>
      <c r="AR33" s="130" t="s">
        <v>260</v>
      </c>
      <c r="AS33" s="130" t="s">
        <v>159</v>
      </c>
      <c r="AT33" s="130" t="s">
        <v>243</v>
      </c>
      <c r="AU33" s="130" t="s">
        <v>261</v>
      </c>
      <c r="AV33" s="131" t="s">
        <v>262</v>
      </c>
    </row>
    <row r="34" spans="40:48">
      <c r="AN34" s="108">
        <v>10</v>
      </c>
      <c r="AO34" s="108">
        <v>6</v>
      </c>
      <c r="AP34" s="108">
        <v>5</v>
      </c>
      <c r="AQ34" s="108">
        <v>2</v>
      </c>
      <c r="AR34" s="130" t="s">
        <v>263</v>
      </c>
      <c r="AS34" s="130" t="s">
        <v>163</v>
      </c>
      <c r="AT34" s="130" t="s">
        <v>243</v>
      </c>
      <c r="AU34" s="130" t="s">
        <v>261</v>
      </c>
      <c r="AV34" s="131" t="s">
        <v>264</v>
      </c>
    </row>
    <row r="35" spans="40:48">
      <c r="AN35" s="108">
        <v>11</v>
      </c>
      <c r="AO35" s="108">
        <v>6</v>
      </c>
      <c r="AP35" s="108">
        <v>6</v>
      </c>
      <c r="AQ35" s="108">
        <v>1</v>
      </c>
      <c r="AR35" s="130" t="s">
        <v>265</v>
      </c>
      <c r="AS35" s="130" t="s">
        <v>169</v>
      </c>
      <c r="AT35" s="130" t="s">
        <v>243</v>
      </c>
      <c r="AU35" s="130" t="s">
        <v>266</v>
      </c>
      <c r="AV35" s="131" t="s">
        <v>267</v>
      </c>
    </row>
    <row r="36" spans="40:48">
      <c r="AN36" s="108">
        <v>12</v>
      </c>
      <c r="AO36" s="108">
        <v>6</v>
      </c>
      <c r="AP36" s="108">
        <v>6</v>
      </c>
      <c r="AQ36" s="108">
        <v>2</v>
      </c>
      <c r="AR36" s="130" t="s">
        <v>268</v>
      </c>
      <c r="AS36" s="130" t="s">
        <v>173</v>
      </c>
      <c r="AT36" s="130" t="s">
        <v>243</v>
      </c>
      <c r="AU36" s="130" t="s">
        <v>266</v>
      </c>
      <c r="AV36" s="131" t="s">
        <v>269</v>
      </c>
    </row>
    <row r="37" spans="40:48">
      <c r="AN37" s="108">
        <v>13</v>
      </c>
      <c r="AO37" s="108">
        <v>6</v>
      </c>
      <c r="AP37" s="108">
        <v>4</v>
      </c>
      <c r="AQ37" s="108">
        <v>1</v>
      </c>
      <c r="AR37" s="130" t="s">
        <v>270</v>
      </c>
      <c r="AS37" s="130" t="s">
        <v>184</v>
      </c>
      <c r="AT37" s="130" t="s">
        <v>243</v>
      </c>
      <c r="AU37" s="130" t="s">
        <v>271</v>
      </c>
      <c r="AV37" s="131" t="s">
        <v>272</v>
      </c>
    </row>
    <row r="38" spans="40:48">
      <c r="AN38" s="108">
        <v>14</v>
      </c>
      <c r="AO38" s="108">
        <v>6</v>
      </c>
      <c r="AP38" s="108">
        <v>4</v>
      </c>
      <c r="AQ38" s="108">
        <v>2</v>
      </c>
      <c r="AR38" s="130" t="s">
        <v>273</v>
      </c>
      <c r="AS38" s="130" t="s">
        <v>190</v>
      </c>
      <c r="AT38" s="130" t="s">
        <v>243</v>
      </c>
      <c r="AU38" s="130" t="s">
        <v>271</v>
      </c>
      <c r="AV38" s="131" t="s">
        <v>274</v>
      </c>
    </row>
    <row r="39" spans="40:48">
      <c r="AN39" s="108">
        <v>15</v>
      </c>
      <c r="AO39" s="108">
        <v>6</v>
      </c>
      <c r="AP39" s="108">
        <v>4</v>
      </c>
      <c r="AQ39" s="108">
        <v>3</v>
      </c>
      <c r="AR39" s="130" t="s">
        <v>275</v>
      </c>
      <c r="AS39" s="130" t="s">
        <v>198</v>
      </c>
      <c r="AT39" s="130" t="s">
        <v>243</v>
      </c>
      <c r="AU39" s="130" t="s">
        <v>271</v>
      </c>
      <c r="AV39" s="131" t="s">
        <v>276</v>
      </c>
    </row>
    <row r="40" spans="40:48">
      <c r="AN40" s="108">
        <v>16</v>
      </c>
      <c r="AO40" s="108">
        <v>6</v>
      </c>
      <c r="AP40" s="108">
        <v>4</v>
      </c>
      <c r="AQ40" s="108">
        <v>4</v>
      </c>
      <c r="AR40" s="130" t="s">
        <v>277</v>
      </c>
      <c r="AS40" s="130" t="s">
        <v>205</v>
      </c>
      <c r="AT40" s="130" t="s">
        <v>243</v>
      </c>
      <c r="AU40" s="130" t="s">
        <v>271</v>
      </c>
      <c r="AV40" s="131" t="s">
        <v>278</v>
      </c>
    </row>
    <row r="41" spans="40:48">
      <c r="AN41" s="108">
        <v>17</v>
      </c>
      <c r="AO41" s="108">
        <v>99</v>
      </c>
      <c r="AP41" s="108">
        <v>99</v>
      </c>
      <c r="AQ41" s="108">
        <v>1</v>
      </c>
      <c r="AR41" s="130" t="s">
        <v>279</v>
      </c>
      <c r="AS41" s="130" t="s">
        <v>214</v>
      </c>
      <c r="AT41" s="130" t="s">
        <v>280</v>
      </c>
      <c r="AU41" s="130" t="s">
        <v>281</v>
      </c>
      <c r="AV41" s="131" t="s">
        <v>282</v>
      </c>
    </row>
    <row r="42" spans="40:48">
      <c r="AN42" s="108">
        <v>18</v>
      </c>
      <c r="AO42" s="108">
        <v>99</v>
      </c>
      <c r="AP42" s="108">
        <v>99</v>
      </c>
      <c r="AQ42" s="108">
        <v>2</v>
      </c>
      <c r="AR42" s="130" t="s">
        <v>283</v>
      </c>
      <c r="AS42" s="130" t="s">
        <v>217</v>
      </c>
      <c r="AT42" s="130" t="s">
        <v>280</v>
      </c>
      <c r="AU42" s="130" t="s">
        <v>281</v>
      </c>
      <c r="AV42" s="131" t="s">
        <v>284</v>
      </c>
    </row>
    <row r="43" spans="40:48">
      <c r="AN43" s="108">
        <v>19</v>
      </c>
      <c r="AO43" s="108">
        <v>99</v>
      </c>
      <c r="AP43" s="108">
        <v>99</v>
      </c>
      <c r="AQ43" s="108">
        <v>3</v>
      </c>
      <c r="AR43" s="130" t="s">
        <v>285</v>
      </c>
      <c r="AS43" s="130" t="s">
        <v>220</v>
      </c>
      <c r="AT43" s="130" t="s">
        <v>280</v>
      </c>
      <c r="AU43" s="130" t="s">
        <v>281</v>
      </c>
      <c r="AV43" s="131" t="s">
        <v>286</v>
      </c>
    </row>
  </sheetData>
  <sheetProtection algorithmName="SHA-512" hashValue="LbEstHu5lW7j1oZmPq63azDTFp/OnKgYfnow0Z/y+o3CPO6xwyxeWAqjLzumopWN6wYeJlzl9Wthca2bUOFdhw==" saltValue="9oVPaU3sivP08HAkjHKiyw==" spinCount="100000" sheet="1" objects="1" scenarios="1" formatCells="0"/>
  <mergeCells count="24">
    <mergeCell ref="B9:O9"/>
    <mergeCell ref="P9:AG9"/>
    <mergeCell ref="B11:E11"/>
    <mergeCell ref="F11:AG11"/>
    <mergeCell ref="B4:O4"/>
    <mergeCell ref="P4:AG4"/>
    <mergeCell ref="B6:E6"/>
    <mergeCell ref="F6:AG6"/>
    <mergeCell ref="B7:E7"/>
    <mergeCell ref="F7:AG7"/>
    <mergeCell ref="F5:K5"/>
    <mergeCell ref="L5:AG5"/>
    <mergeCell ref="B17:E17"/>
    <mergeCell ref="F17:AG17"/>
    <mergeCell ref="F15:K15"/>
    <mergeCell ref="L15:AG15"/>
    <mergeCell ref="B14:O14"/>
    <mergeCell ref="P14:AG14"/>
    <mergeCell ref="B12:E12"/>
    <mergeCell ref="F12:AG12"/>
    <mergeCell ref="B16:E16"/>
    <mergeCell ref="F16:AG16"/>
    <mergeCell ref="F10:K10"/>
    <mergeCell ref="L10:AG10"/>
  </mergeCells>
  <phoneticPr fontId="3"/>
  <dataValidations count="2">
    <dataValidation type="textLength" imeMode="on" operator="lessThanOrEqual" allowBlank="1" showInputMessage="1" showErrorMessage="1" errorTitle="もう一度入力してください！" error="文字数がオーバーしました。_x000a_（40文字までになるように短くしてください。）" sqref="F16:AG16 F6:AG6 F11:AG11" xr:uid="{00000000-0002-0000-0800-000000000000}">
      <formula1>40</formula1>
    </dataValidation>
    <dataValidation type="textLength" imeMode="on" operator="lessThanOrEqual" allowBlank="1" showInputMessage="1" showErrorMessage="1" errorTitle="もう一度入力してください！" error="文字数がオーバーしました。_x000a_（256文字までになるように短くしてください。）" sqref="F17:AG17 F7:AG7 F12:AG12" xr:uid="{00000000-0002-0000-0800-000001000000}">
      <formula1>256</formula1>
    </dataValidation>
  </dataValidations>
  <pageMargins left="0.78700000000000003" right="0.78700000000000003" top="0.98399999999999999" bottom="0.98399999999999999" header="0.51200000000000001" footer="0.51200000000000001"/>
  <pageSetup paperSize="9" scale="84" orientation="portrait" blackAndWhite="1" verticalDpi="300" r:id="rId1"/>
  <headerFooter alignWithMargins="0">
    <oddFooter>&amp;R&amp;P／&amp;N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3" r:id="rId4" name="Drop Down 1">
              <controlPr defaultSize="0" print="0" autoLine="0" autoPict="0">
                <anchor moveWithCells="1">
                  <from>
                    <xdr:col>5</xdr:col>
                    <xdr:colOff>57150</xdr:colOff>
                    <xdr:row>4</xdr:row>
                    <xdr:rowOff>209550</xdr:rowOff>
                  </from>
                  <to>
                    <xdr:col>10</xdr:col>
                    <xdr:colOff>171450</xdr:colOff>
                    <xdr:row>4</xdr:row>
                    <xdr:rowOff>533400</xdr:rowOff>
                  </to>
                </anchor>
              </controlPr>
            </control>
          </mc:Choice>
        </mc:AlternateContent>
        <mc:AlternateContent xmlns:mc="http://schemas.openxmlformats.org/markup-compatibility/2006">
          <mc:Choice Requires="x14">
            <control shapeId="8194" r:id="rId5" name="Drop Down 2">
              <controlPr defaultSize="0" print="0" autoLine="0" autoPict="0">
                <anchor moveWithCells="1">
                  <from>
                    <xdr:col>5</xdr:col>
                    <xdr:colOff>57150</xdr:colOff>
                    <xdr:row>9</xdr:row>
                    <xdr:rowOff>209550</xdr:rowOff>
                  </from>
                  <to>
                    <xdr:col>10</xdr:col>
                    <xdr:colOff>171450</xdr:colOff>
                    <xdr:row>9</xdr:row>
                    <xdr:rowOff>533400</xdr:rowOff>
                  </to>
                </anchor>
              </controlPr>
            </control>
          </mc:Choice>
        </mc:AlternateContent>
        <mc:AlternateContent xmlns:mc="http://schemas.openxmlformats.org/markup-compatibility/2006">
          <mc:Choice Requires="x14">
            <control shapeId="8195" r:id="rId6" name="Drop Down 3">
              <controlPr defaultSize="0" print="0" autoLine="0" autoPict="0">
                <anchor moveWithCells="1">
                  <from>
                    <xdr:col>5</xdr:col>
                    <xdr:colOff>57150</xdr:colOff>
                    <xdr:row>14</xdr:row>
                    <xdr:rowOff>209550</xdr:rowOff>
                  </from>
                  <to>
                    <xdr:col>10</xdr:col>
                    <xdr:colOff>171450</xdr:colOff>
                    <xdr:row>14</xdr:row>
                    <xdr:rowOff>533400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pageSetUpPr fitToPage="1"/>
  </sheetPr>
  <dimension ref="A1:E16"/>
  <sheetViews>
    <sheetView zoomScaleNormal="100" zoomScaleSheetLayoutView="100" workbookViewId="0"/>
  </sheetViews>
  <sheetFormatPr defaultRowHeight="13.5"/>
  <cols>
    <col min="1" max="1" width="3" customWidth="1"/>
    <col min="2" max="2" width="7.5" customWidth="1"/>
    <col min="3" max="3" width="60.625" customWidth="1"/>
    <col min="4" max="4" width="15.375" customWidth="1"/>
  </cols>
  <sheetData>
    <row r="1" spans="1:5" ht="18" customHeight="1">
      <c r="A1" s="5" t="str">
        <f>"〔全体の評価講評：" &amp; 評価結果報告書!B23 &amp; "〕"</f>
        <v>〔全体の評価講評：訪問介護〕</v>
      </c>
      <c r="B1" s="32"/>
      <c r="C1" s="32"/>
      <c r="D1" s="119" t="s">
        <v>56</v>
      </c>
    </row>
    <row r="2" spans="1:5" ht="18" customHeight="1">
      <c r="A2" s="278" t="str">
        <f>"《事業所名： " &amp; 評価結果報告書!B24 &amp; "》"</f>
        <v>《事業所名： 》</v>
      </c>
      <c r="B2" s="278"/>
      <c r="C2" s="278"/>
      <c r="D2" s="278"/>
    </row>
    <row r="3" spans="1:5" ht="18" customHeight="1">
      <c r="A3" s="18" t="s">
        <v>95</v>
      </c>
      <c r="B3" s="279" t="s">
        <v>287</v>
      </c>
      <c r="C3" s="280"/>
      <c r="D3" s="281"/>
    </row>
    <row r="4" spans="1:5" ht="30" customHeight="1">
      <c r="A4" s="274">
        <v>1</v>
      </c>
      <c r="B4" s="19" t="s">
        <v>288</v>
      </c>
      <c r="C4" s="142"/>
      <c r="D4" s="144"/>
      <c r="E4" s="2" t="str">
        <f>IF(LEN(C4)=0,"",IF(64-LEN(C4)&gt;0,"残り" &amp; 64-LEN(C4) &amp; "文字",IF(64-LEN(C4)=0,"","文字数がオーバーしています")))</f>
        <v/>
      </c>
    </row>
    <row r="5" spans="1:5" ht="87.95" customHeight="1">
      <c r="A5" s="275"/>
      <c r="B5" s="20" t="s">
        <v>289</v>
      </c>
      <c r="C5" s="276"/>
      <c r="D5" s="277"/>
      <c r="E5" s="2" t="str">
        <f>IF(LEN(C5)=0,"",IF(256-LEN(C5)&gt;0,"残り" &amp; 256-LEN(C5) &amp; "文字",IF(256-LEN(C5)=0,"","文字数がオーバーしています")))</f>
        <v/>
      </c>
    </row>
    <row r="6" spans="1:5" ht="30" customHeight="1">
      <c r="A6" s="274">
        <v>2</v>
      </c>
      <c r="B6" s="19" t="s">
        <v>288</v>
      </c>
      <c r="C6" s="142"/>
      <c r="D6" s="144"/>
      <c r="E6" s="2" t="str">
        <f>IF(LEN(C6)=0,"",IF(64-LEN(C6)&gt;0,"残り" &amp; 64-LEN(C6) &amp; "文字",IF(64-LEN(C6)=0,"","文字数がオーバーしています")))</f>
        <v/>
      </c>
    </row>
    <row r="7" spans="1:5" ht="87.95" customHeight="1">
      <c r="A7" s="275"/>
      <c r="B7" s="20" t="s">
        <v>290</v>
      </c>
      <c r="C7" s="276"/>
      <c r="D7" s="277"/>
      <c r="E7" s="2" t="str">
        <f>IF(LEN(C7)=0,"",IF(256-LEN(C7)&gt;0,"残り" &amp; 256-LEN(C7) &amp; "文字",IF(256-LEN(C7)=0,"","文字数がオーバーしています")))</f>
        <v/>
      </c>
    </row>
    <row r="8" spans="1:5" ht="30" customHeight="1">
      <c r="A8" s="274">
        <v>3</v>
      </c>
      <c r="B8" s="19" t="s">
        <v>288</v>
      </c>
      <c r="C8" s="142"/>
      <c r="D8" s="144"/>
      <c r="E8" s="2" t="str">
        <f>IF(LEN(C8)=0,"",IF(64-LEN(C8)&gt;0,"残り" &amp; 64-LEN(C8) &amp; "文字",IF(64-LEN(C8)=0,"","文字数がオーバーしています")))</f>
        <v/>
      </c>
    </row>
    <row r="9" spans="1:5" ht="87.95" customHeight="1">
      <c r="A9" s="275"/>
      <c r="B9" s="20" t="s">
        <v>290</v>
      </c>
      <c r="C9" s="276"/>
      <c r="D9" s="277"/>
      <c r="E9" s="2" t="str">
        <f>IF(LEN(C9)=0,"",IF(256-LEN(C9)&gt;0,"残り" &amp; 256-LEN(C9) &amp; "文字",IF(256-LEN(C9)=0,"","文字数がオーバーしています")))</f>
        <v/>
      </c>
    </row>
    <row r="10" spans="1:5" ht="18" customHeight="1">
      <c r="A10" s="18" t="s">
        <v>95</v>
      </c>
      <c r="B10" s="279" t="s">
        <v>291</v>
      </c>
      <c r="C10" s="280"/>
      <c r="D10" s="281"/>
    </row>
    <row r="11" spans="1:5" ht="30" customHeight="1">
      <c r="A11" s="274">
        <v>1</v>
      </c>
      <c r="B11" s="19" t="s">
        <v>288</v>
      </c>
      <c r="C11" s="142"/>
      <c r="D11" s="144"/>
      <c r="E11" s="2" t="str">
        <f>IF(LEN(C11)=0,"",IF(64-LEN(C11)&gt;0,"残り" &amp; 64-LEN(C11) &amp; "文字",IF(64-LEN(C11)=0,"","文字数がオーバーしています")))</f>
        <v/>
      </c>
    </row>
    <row r="12" spans="1:5" ht="87.95" customHeight="1">
      <c r="A12" s="275"/>
      <c r="B12" s="20" t="s">
        <v>290</v>
      </c>
      <c r="C12" s="276"/>
      <c r="D12" s="277"/>
      <c r="E12" s="2" t="str">
        <f>IF(LEN(C12)=0,"",IF(256-LEN(C12)&gt;0,"残り" &amp; 256-LEN(C12) &amp; "文字",IF(256-LEN(C12)=0,"","文字数がオーバーしています")))</f>
        <v/>
      </c>
    </row>
    <row r="13" spans="1:5" ht="30" customHeight="1">
      <c r="A13" s="274">
        <v>2</v>
      </c>
      <c r="B13" s="19" t="s">
        <v>288</v>
      </c>
      <c r="C13" s="142"/>
      <c r="D13" s="144"/>
      <c r="E13" s="2" t="str">
        <f>IF(LEN(C13)=0,"",IF(64-LEN(C13)&gt;0,"残り" &amp; 64-LEN(C13) &amp; "文字",IF(64-LEN(C13)=0,"","文字数がオーバーしています")))</f>
        <v/>
      </c>
    </row>
    <row r="14" spans="1:5" ht="87.95" customHeight="1">
      <c r="A14" s="275"/>
      <c r="B14" s="20" t="s">
        <v>290</v>
      </c>
      <c r="C14" s="276"/>
      <c r="D14" s="277"/>
      <c r="E14" s="2" t="str">
        <f>IF(LEN(C14)=0,"",IF(256-LEN(C14)&gt;0,"残り" &amp; 256-LEN(C14) &amp; "文字",IF(256-LEN(C14)=0,"","文字数がオーバーしています")))</f>
        <v/>
      </c>
    </row>
    <row r="15" spans="1:5" ht="30" customHeight="1">
      <c r="A15" s="274">
        <v>3</v>
      </c>
      <c r="B15" s="19" t="s">
        <v>288</v>
      </c>
      <c r="C15" s="142"/>
      <c r="D15" s="144"/>
      <c r="E15" s="2" t="str">
        <f>IF(LEN(C15)=0,"",IF(64-LEN(C15)&gt;0,"残り" &amp; 64-LEN(C15) &amp; "文字",IF(64-LEN(C15)=0,"","文字数がオーバーしています")))</f>
        <v/>
      </c>
    </row>
    <row r="16" spans="1:5" ht="87.95" customHeight="1">
      <c r="A16" s="275"/>
      <c r="B16" s="20" t="s">
        <v>290</v>
      </c>
      <c r="C16" s="276"/>
      <c r="D16" s="277"/>
      <c r="E16" s="2" t="str">
        <f>IF(LEN(C16)=0,"",IF(256-LEN(C16)&gt;0,"残り" &amp; 256-LEN(C16) &amp; "文字",IF(256-LEN(C16)=0,"","文字数がオーバーしています")))</f>
        <v/>
      </c>
    </row>
  </sheetData>
  <sheetProtection algorithmName="SHA-512" hashValue="h75Oukhfra5yZlcNjatWNV3A5S30F3nN8rysMGtc6TGAcYnHG3Xv46Yoodht9Ruc+u9HXnx7FaR90vyl8dTJgw==" saltValue="tYMP1eTyeFUDzybQVYD/kA==" spinCount="100000" sheet="1" objects="1" scenarios="1" formatCells="0"/>
  <mergeCells count="21">
    <mergeCell ref="A2:D2"/>
    <mergeCell ref="A13:A14"/>
    <mergeCell ref="C13:D13"/>
    <mergeCell ref="B10:D10"/>
    <mergeCell ref="C9:D9"/>
    <mergeCell ref="A4:A5"/>
    <mergeCell ref="A6:A7"/>
    <mergeCell ref="A11:A12"/>
    <mergeCell ref="A8:A9"/>
    <mergeCell ref="B3:D3"/>
    <mergeCell ref="C4:D4"/>
    <mergeCell ref="C5:D5"/>
    <mergeCell ref="C6:D6"/>
    <mergeCell ref="C8:D8"/>
    <mergeCell ref="C7:D7"/>
    <mergeCell ref="A15:A16"/>
    <mergeCell ref="C14:D14"/>
    <mergeCell ref="C15:D15"/>
    <mergeCell ref="C16:D16"/>
    <mergeCell ref="C11:D11"/>
    <mergeCell ref="C12:D12"/>
  </mergeCells>
  <phoneticPr fontId="3"/>
  <dataValidations count="2">
    <dataValidation type="textLength" imeMode="on" operator="lessThanOrEqual" allowBlank="1" showErrorMessage="1" errorTitle="もう一度入力してください！" error="文字数がオーバーしました。_x000a_（64文字までになるように短くしてください。）" sqref="C4:D4 C15:D15 C13:D13 C11:D11 C8:D8 C6:D6" xr:uid="{00000000-0002-0000-0900-000000000000}">
      <formula1>64</formula1>
    </dataValidation>
    <dataValidation type="textLength" imeMode="on" operator="lessThanOrEqual" allowBlank="1" showErrorMessage="1" errorTitle="もう一度入力してください！" error="文字数がオーバーしました。_x000a_（256文字までになるように短くしてください。）" sqref="C16:D16 C5:D5 C7:D7 C9:D9 C12:D12 C14:D14" xr:uid="{00000000-0002-0000-0900-000001000000}">
      <formula1>256</formula1>
    </dataValidation>
  </dataValidations>
  <printOptions horizontalCentered="1"/>
  <pageMargins left="0.59055118110236227" right="0.59055118110236227" top="0.59055118110236227" bottom="0.39370078740157483" header="0.51181102362204722" footer="0.31496062992125984"/>
  <pageSetup paperSize="9" orientation="portrait" blackAndWhite="1" r:id="rId1"/>
  <headerFooter alignWithMargins="0">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評価結果報告書</dc:title>
  <dc:subject/>
  <dc:creator>東京都福祉サービス評価推進機構</dc:creator>
  <cp:keywords/>
  <dc:description/>
  <cp:lastModifiedBy>Shunich Wada</cp:lastModifiedBy>
  <cp:revision/>
  <dcterms:created xsi:type="dcterms:W3CDTF">2002-06-03T00:57:06Z</dcterms:created>
  <dcterms:modified xsi:type="dcterms:W3CDTF">2022-06-09T00:16:52Z</dcterms:modified>
  <cp:category/>
  <cp:contentStatus/>
</cp:coreProperties>
</file>