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drawings/drawing4.xml" ContentType="application/vnd.openxmlformats-officedocument.drawing+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drawings/drawing5.xml" ContentType="application/vnd.openxmlformats-officedocument.drawing+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on\A-BY.Inc. Dropbox\1.職人部\PJ0808006 とうきょう福祉ナビゲーション\20次改修\2122045 福ナビ20次改修評価下期\9.納品物\1.帳票関連\Excel\1.評価結果報告書\標準版\"/>
    </mc:Choice>
  </mc:AlternateContent>
  <xr:revisionPtr revIDLastSave="0" documentId="13_ncr:1_{37559D9B-165F-43EC-A4CF-B46A00C8884D}" xr6:coauthVersionLast="47" xr6:coauthVersionMax="47" xr10:uidLastSave="{00000000-0000-0000-0000-000000000000}"/>
  <bookViews>
    <workbookView xWindow="7125" yWindow="660" windowWidth="18720" windowHeight="14280" tabRatio="902" xr2:uid="{00000000-000D-0000-FFFF-FFFF00000000}"/>
  </bookViews>
  <sheets>
    <sheet name="評価結果報告書" sheetId="76" r:id="rId1"/>
    <sheet name="理念・方針等" sheetId="75" r:id="rId2"/>
    <sheet name="利用者調査Ｄ" sheetId="71" r:id="rId3"/>
    <sheet name="組織マネジメント" sheetId="61" r:id="rId4"/>
    <sheet name="サービス分析" sheetId="53" r:id="rId5"/>
    <sheet name="事業者が特に力を入れている取り組み" sheetId="74" r:id="rId6"/>
    <sheet name="全体の評価講評" sheetId="66" r:id="rId7"/>
  </sheets>
  <definedNames>
    <definedName name="_xlnm._FilterDatabase" localSheetId="5" hidden="1">事業者が特に力を入れている取り組み!$B$14:$AG$17</definedName>
    <definedName name="case1_1">IF(AND(LEN(組織マネジメント!$B$26)=0,LEN(組織マネジメント!$B$27)=0,LEN(組織マネジメント!$B$28)=0,LEN(組織マネジメント!$B$29)=0,LEN(組織マネジメント!$B$30)=0,LEN(組織マネジメント!$B$31)=0),"カテゴリー1の講評を入力してください","")</definedName>
    <definedName name="case1_2">IF(AND(LEN(組織マネジメント!$B$59)=0,LEN(組織マネジメント!$B$60)=0,LEN(組織マネジメント!$B$61)=0,LEN(組織マネジメント!$B$62)=0,LEN(組織マネジメント!$B$63)=0,LEN(組織マネジメント!$B$64)=0),"カテゴリー2の講評を入力してください","")</definedName>
    <definedName name="case1_3">IF(AND(LEN(組織マネジメント!$B$100)=0,LEN(組織マネジメント!$B$101)=0,LEN(組織マネジメント!$B$102)=0,LEN(組織マネジメント!$B$103)=0,LEN(組織マネジメント!$B$104)=0,LEN(組織マネジメント!$B$105)=0),"カテゴリー3の講評を入力してください","")</definedName>
    <definedName name="case1_4">IF(AND(LEN(組織マネジメント!$B$128)=0,LEN(組織マネジメント!$B$129)=0,LEN(組織マネジメント!$B$130)=0,LEN(組織マネジメント!$B$131)=0,LEN(組織マネジメント!$B$132)=0,LEN(組織マネジメント!$B$133)=0),"カテゴリー4の講評を入力してください","")</definedName>
    <definedName name="case1_5">IF(AND(LEN(組織マネジメント!$B$171)=0,LEN(組織マネジメント!$B$172)=0,LEN(組織マネジメント!$B$173)=0,LEN(組織マネジメント!$B$174)=0,LEN(組織マネジメント!$B$175)=0,LEN(組織マネジメント!$B$176)=0),"カテゴリー5の講評を入力してください","")</definedName>
    <definedName name="case2_1">IF(AND(LEN(組織マネジメント!$B$26)=0,LEN(組織マネジメント!$B$27)=0),"講評①は必須、②③は任意","")</definedName>
    <definedName name="case2_2">IF(AND(LEN(組織マネジメント!$B$59)=0,LEN(組織マネジメント!$B$60)=0),"講評①は必須、②③は任意","")</definedName>
    <definedName name="case2_3">IF(AND(LEN(組織マネジメント!$B$100)=0,LEN(組織マネジメント!$B$101)=0),"講評①は必須、②③は任意","")</definedName>
    <definedName name="case2_4">IF(AND(LEN(組織マネジメント!$B$128)=0,LEN(組織マネジメント!$B$129)=0),"講評①は必須、②③は任意","")</definedName>
    <definedName name="case2_5">IF(AND(LEN(組織マネジメント!$B$171)=0,LEN(組織マネジメント!$B$172)=0),"講評①は必須、②③は任意","")</definedName>
    <definedName name="case3_1">IF(AND(LEN(組織マネジメント!$B$26)=0,LEN(組織マネジメント!$B$27)&lt;&gt;0),"講評タイトル①を入力してください",IF(AND(LEN(組織マネジメント!$B$26)&lt;&gt;0,LEN(組織マネジメント!$B$27)=0),"講評本文①を入力してください",""))</definedName>
    <definedName name="case3_2">IF(AND(LEN(組織マネジメント!$B$59)=0,LEN(組織マネジメント!$B$60)&lt;&gt;0),"講評タイトル①を入力してください",IF(AND(LEN(組織マネジメント!$B$59)&lt;&gt;0,LEN(組織マネジメント!$B$60)=0),"講評本文①を入力してください",""))</definedName>
    <definedName name="case3_3">IF(AND(LEN(組織マネジメント!$B$100)=0,LEN(組織マネジメント!$B$101)&lt;&gt;0),"講評タイトル①を入力してください",IF(AND(LEN(組織マネジメント!$B$100)&lt;&gt;0,LEN(組織マネジメント!$B$101)=0),"講評本文①を入力してください",""))</definedName>
    <definedName name="case3_4">IF(AND(LEN(組織マネジメント!$B$128)=0,LEN(組織マネジメント!$B$129)&lt;&gt;0),"講評タイトル①を入力してください",IF(AND(LEN(組織マネジメント!$B$128)&lt;&gt;0,LEN(組織マネジメント!$B$129)=0),"講評本文①を入力してください",""))</definedName>
    <definedName name="case3_5">IF(AND(LEN(組織マネジメント!$B$171)=0,LEN(組織マネジメント!$B$172)&lt;&gt;0),"講評タイトル①を入力してください",IF(AND(LEN(組織マネジメント!$B$171)&lt;&gt;0,LEN(組織マネジメント!$B$172)=0),"講評本文①を入力してください",""))</definedName>
    <definedName name="case4_1">IF(AND(LEN(組織マネジメント!$B$26)&lt;&gt;0,LEN(組織マネジメント!$B$27)&lt;&gt;0,LEN(組織マネジメント!$B$28)&lt;&gt;0,LEN(組織マネジメント!$B$29)=0),"講評本文②を入力してください","")</definedName>
    <definedName name="case4_2">IF(AND(LEN(組織マネジメント!$B$59)&lt;&gt;0,LEN(組織マネジメント!$B$60)&lt;&gt;0,LEN(組織マネジメント!$B$61)&lt;&gt;0,LEN(組織マネジメント!$B$62)=0),"講評本文②を入力してください","")</definedName>
    <definedName name="case4_3">IF(AND(LEN(組織マネジメント!$B$100)&lt;&gt;0,LEN(組織マネジメント!$B$101)&lt;&gt;0,LEN(組織マネジメント!$B$102)&lt;&gt;0,LEN(組織マネジメント!$B$103)=0),"講評本文②を入力してください","")</definedName>
    <definedName name="case4_4">IF(AND(LEN(組織マネジメント!$B$128)&lt;&gt;0,LEN(組織マネジメント!$B$129)&lt;&gt;0,LEN(組織マネジメント!$B$130)&lt;&gt;0,LEN(組織マネジメント!$B$131)=0),"講評本文②を入力してください","")</definedName>
    <definedName name="case4_5">IF(AND(LEN(組織マネジメント!$B$171)&lt;&gt;0,LEN(組織マネジメント!$B$172)&lt;&gt;0,LEN(組織マネジメント!$B$173)&lt;&gt;0,LEN(組織マネジメント!$B$174)=0),"講評本文②を入力してください","")</definedName>
    <definedName name="case5_1">IF(AND(LEN(組織マネジメント!$B$26)&lt;&gt;0,LEN(組織マネジメント!$B$27)&lt;&gt;0,LEN(組織マネジメント!$B$28)=0,LEN(組織マネジメント!$B$29)&lt;&gt;0),"講評タイトル②を入力してください","")</definedName>
    <definedName name="case5_2">IF(AND(LEN(組織マネジメント!$B$59)&lt;&gt;0,LEN(組織マネジメント!$B$60)&lt;&gt;0,LEN(組織マネジメント!$B$61)=0,LEN(組織マネジメント!$B$62)&lt;&gt;0),"講評タイトル②を入力してください","")</definedName>
    <definedName name="case5_3">IF(AND(LEN(組織マネジメント!$B$100)&lt;&gt;0,LEN(組織マネジメント!$B$101)&lt;&gt;0,LEN(組織マネジメント!$B$102)=0,LEN(組織マネジメント!$B$103)&lt;&gt;0),"講評タイトル②を入力してください","")</definedName>
    <definedName name="case5_4">IF(AND(LEN(組織マネジメント!$B$128)&lt;&gt;0,LEN(組織マネジメント!$B$129)&lt;&gt;0,LEN(組織マネジメント!$B$130)=0,LEN(組織マネジメント!$B$131)&lt;&gt;0),"講評タイトル②を入力してください","")</definedName>
    <definedName name="case5_5">IF(AND(LEN(組織マネジメント!$B$171)&lt;&gt;0,LEN(組織マネジメント!$B$172)&lt;&gt;0,LEN(組織マネジメント!$B$173)=0,LEN(組織マネジメント!$B$174)&lt;&gt;0),"講評タイトル②を入力してください","")</definedName>
    <definedName name="case6_1">IF(AND(LEN(組織マネジメント!$B$26)&lt;&gt;0,LEN(組織マネジメント!$B$27)&lt;&gt;0,LEN(組織マネジメント!$B$28)&lt;&gt;0,LEN(組織マネジメント!$B$29)&lt;&gt;0,LEN(組織マネジメント!$B$30)=0,LEN(組織マネジメント!$B$31)&lt;&gt;0),"講評タイトル③を入力してください","")</definedName>
    <definedName name="case6_2">IF(AND(LEN(組織マネジメント!$B$59)&lt;&gt;0,LEN(組織マネジメント!$B$60)&lt;&gt;0,LEN(組織マネジメント!$B$61)&lt;&gt;0,LEN(組織マネジメント!$B$62)&lt;&gt;0,LEN(組織マネジメント!$B$63)=0,LEN(組織マネジメント!$B$64)&lt;&gt;0),"講評タイトル③を入力してください","")</definedName>
    <definedName name="case6_3">IF(AND(LEN(組織マネジメント!$B$100)&lt;&gt;0,LEN(組織マネジメント!$B$101)&lt;&gt;0,LEN(組織マネジメント!$B$102)&lt;&gt;0,LEN(組織マネジメント!$B$103)&lt;&gt;0,LEN(組織マネジメント!$B$104)=0,LEN(組織マネジメント!$B$105)&lt;&gt;0),"講評タイトル③を入力してください","")</definedName>
    <definedName name="case6_4">IF(AND(LEN(組織マネジメント!$B$128)&lt;&gt;0,LEN(組織マネジメント!$B$129)&lt;&gt;0,LEN(組織マネジメント!$B$130)&lt;&gt;0,LEN(組織マネジメント!$B$131)&lt;&gt;0,LEN(組織マネジメント!$B$132)=0,LEN(組織マネジメント!$B$133)&lt;&gt;0),"講評タイトル③を入力してください","")</definedName>
    <definedName name="case6_5">IF(AND(LEN(組織マネジメント!$B$171)&lt;&gt;0,LEN(組織マネジメント!$B$172)&lt;&gt;0,LEN(組織マネジメント!$B$173)&lt;&gt;0,LEN(組織マネジメント!$B$174)&lt;&gt;0,LEN(組織マネジメント!$B$175)=0,LEN(組織マネジメント!$B$176)&lt;&gt;0),"講評タイトル③を入力してください","")</definedName>
    <definedName name="case7_1">IF(AND(LEN(組織マネジメント!$B$26)&lt;&gt;0,LEN(組織マネジメント!$B$27)&lt;&gt;0,LEN(組織マネジメント!$B$28)&lt;&gt;0,LEN(組織マネジメント!$B$29)&lt;&gt;0,LEN(組織マネジメント!$B$30)&lt;&gt;0,LEN(組織マネジメント!$B$31)=0),"講評本文③を入力してください","")</definedName>
    <definedName name="case7_2">IF(AND(LEN(組織マネジメント!$B$59)&lt;&gt;0,LEN(組織マネジメント!$B$60)&lt;&gt;0,LEN(組織マネジメント!$B$61)&lt;&gt;0,LEN(組織マネジメント!$B$62)&lt;&gt;0,LEN(組織マネジメント!$B$63)&lt;&gt;0,LEN(組織マネジメント!$B$64)=0),"講評本文③を入力してください","")</definedName>
    <definedName name="case7_3">IF(AND(LEN(組織マネジメント!$B$100)&lt;&gt;0,LEN(組織マネジメント!$B$101)&lt;&gt;0,LEN(組織マネジメント!$B$102)&lt;&gt;0,LEN(組織マネジメント!$B$103)&lt;&gt;0,LEN(組織マネジメント!$B$104)&lt;&gt;0,LEN(組織マネジメント!$B$105)=0),"講評本文③を入力してください","")</definedName>
    <definedName name="case7_4">IF(AND(LEN(組織マネジメント!$B$128)&lt;&gt;0,LEN(組織マネジメント!$B$129)&lt;&gt;0,LEN(組織マネジメント!$B$130)&lt;&gt;0,LEN(組織マネジメント!$B$131)&lt;&gt;0,LEN(組織マネジメント!$B$132)&lt;&gt;0,LEN(組織マネジメント!$B$133)=0),"講評本文③を入力してください","")</definedName>
    <definedName name="case7_5">IF(AND(LEN(組織マネジメント!$B$171)&lt;&gt;0,LEN(組織マネジメント!$B$172)&lt;&gt;0,LEN(組織マネジメント!$B$173)&lt;&gt;0,LEN(組織マネジメント!$B$174)&lt;&gt;0,LEN(組織マネジメント!$B$175)&lt;&gt;0,LEN(組織マネジメント!$B$176)=0),"講評本文③を入力してください","")</definedName>
    <definedName name="case8_1">IF(AND(LEN(組織マネジメント!$B$26)&lt;&gt;0,LEN(組織マネジメント!$B$27)&lt;&gt;0,LEN(組織マネジメント!$B$30)=0,LEN(組織マネジメント!$B$31)&lt;&gt;0),"講評タイトル③を入力してください","")</definedName>
    <definedName name="case8_2">IF(AND(LEN(組織マネジメント!$B$59)&lt;&gt;0,LEN(組織マネジメント!$B$60)&lt;&gt;0,LEN(組織マネジメント!$B$63)=0,LEN(組織マネジメント!$B$64)&lt;&gt;0),"講評タイトル③を入力してください","")</definedName>
    <definedName name="case8_3">IF(AND(LEN(組織マネジメント!$B$100)&lt;&gt;0,LEN(組織マネジメント!$B$101)&lt;&gt;0,LEN(組織マネジメント!$B$104)=0,LEN(組織マネジメント!$B$105)&lt;&gt;0),"講評タイトル③を入力してください","")</definedName>
    <definedName name="case8_4">IF(AND(LEN(組織マネジメント!$B$128)&lt;&gt;0,LEN(組織マネジメント!$B$129)&lt;&gt;0,LEN(組織マネジメント!$B$132)=0,LEN(組織マネジメント!$B$133)&lt;&gt;0),"講評タイトル③を入力してください","")</definedName>
    <definedName name="case8_5">IF(AND(LEN(組織マネジメント!$B$171)&lt;&gt;0,LEN(組織マネジメント!$B$172)&lt;&gt;0,LEN(組織マネジメント!$B$175)=0,LEN(組織マネジメント!$B$176)&lt;&gt;0),"講評タイトル③を入力してください","")</definedName>
    <definedName name="case9_1">IF(AND(LEN(組織マネジメント!$B$26)&lt;&gt;0,LEN(組織マネジメント!$B$27)&lt;&gt;0,LEN(組織マネジメント!$B$30)&lt;&gt;0,LEN(組織マネジメント!$B$31)=0),"講評本文③を入力してください","")</definedName>
    <definedName name="case9_2">IF(AND(LEN(組織マネジメント!$B$59)&lt;&gt;0,LEN(組織マネジメント!$B$60)&lt;&gt;0,LEN(組織マネジメント!$B$63)&lt;&gt;0,LEN(組織マネジメント!$B$64)=0),"講評本文③を入力してください","")</definedName>
    <definedName name="case9_3">IF(AND(LEN(組織マネジメント!$B$100)&lt;&gt;0,LEN(組織マネジメント!$B$101)&lt;&gt;0,LEN(組織マネジメント!$B$104)&lt;&gt;0,LEN(組織マネジメント!$B$105)=0),"講評本文③を入力してください","")</definedName>
    <definedName name="case9_4">IF(AND(LEN(組織マネジメント!$B$128)&lt;&gt;0,LEN(組織マネジメント!$B$129)&lt;&gt;0,LEN(組織マネジメント!$B$132)&lt;&gt;0,LEN(組織マネジメント!$B$133)=0),"講評本文③を入力してください","")</definedName>
    <definedName name="case9_5">IF(AND(LEN(組織マネジメント!$B$171)&lt;&gt;0,LEN(組織マネジメント!$B$172)&lt;&gt;0,LEN(組織マネジメント!$B$175)&lt;&gt;0,LEN(組織マネジメント!$B$176)=0),"講評本文③を入力してください","")</definedName>
    <definedName name="check1">AND(組織マネジメント!$B$34="",組織マネジメント!$B$35="",組織マネジメント!$B$36="",組織マネジメント!$B$37="",組織マネジメント!$B$38="",組織マネジメント!$B$39="")</definedName>
    <definedName name="check2">IF(OR(AND(組織マネジメント!$B$36="",組織マネジメント!$B$37=""),AND(NOT(組織マネジメント!$B$36=""),NOT(組織マネジメント!$B$37=""))),check3,IF(AND(組織マネジメント!$B$36="",NOT(組織マネジメント!$B$37="")),"講評タイトル②を入力してください",IF(AND(NOT(組織マネジメント!$B$36=""),組織マネジメント!$B$37=""),"講評内容②を入力してください",check3)))</definedName>
    <definedName name="check3">IF(OR(AND(組織マネジメント!$B$38="",組織マネジメント!$B$39=""),AND(NOT(組織マネジメント!$B$38=""),NOT(組織マネジメント!$B$39=""))),"",IF(AND(組織マネジメント!$B$38="",NOT(組織マネジメント!$B$39="")),"講評タイトル③を入力してください",IF(AND(NOT(組織マネジメント!$B$38=""),組織マネジメント!$B$39=""),"講評内容③を入力してください","")))</definedName>
    <definedName name="checkA_1">IF(LEN(case1_1)&lt;&gt;0,case1_1,IF(LEN(case2_1)&lt;&gt;0,case2_1,IF(LEN(case3_1)&lt;&gt;0,case3_1,IF(LEN(case4_1)&lt;&gt;0,case4_1,IF(LEN(case5_1)&lt;&gt;0,case5_1,"")))))</definedName>
    <definedName name="checkA_2">IF(LEN(case1_2)&lt;&gt;0,case1_2,IF(LEN(case2_2)&lt;&gt;0,case2_2,IF(LEN(case3_2)&lt;&gt;0,case3_2,IF(LEN(case4_2)&lt;&gt;0,case4_2,IF(LEN(case5_2)&lt;&gt;0,case5_2,"")))))</definedName>
    <definedName name="checkA_3">IF(LEN(case1_3)&lt;&gt;0,case1_3,IF(LEN(case2_3)&lt;&gt;0,case2_3,IF(LEN(case3_3)&lt;&gt;0,case3_3,IF(LEN(case4_3)&lt;&gt;0,case4_3,IF(LEN(case5_3)&lt;&gt;0,case5_3,"")))))</definedName>
    <definedName name="checkA_4">IF(LEN(case1_4)&lt;&gt;0,case1_4,IF(LEN(case2_4)&lt;&gt;0,case2_4,IF(LEN(case3_4)&lt;&gt;0,case3_4,IF(LEN(case4_4)&lt;&gt;0,case4_4,IF(LEN(case5_4)&lt;&gt;0,case5_4,"")))))</definedName>
    <definedName name="checkA_5">IF(LEN(case1_5)&lt;&gt;0,case1_5,IF(LEN(case2_5)&lt;&gt;0,case2_5,IF(LEN(case3_5)&lt;&gt;0,case3_5,IF(LEN(case4_5)&lt;&gt;0,case4_5,IF(LEN(case5_5)&lt;&gt;0,case5_5,"")))))</definedName>
    <definedName name="checkB_1">IF(LEN(case6_1)&lt;&gt;0,case6_1,IF(LEN(case7_1)&lt;&gt;0,case7_1,IF(LEN(case8_1)&lt;&gt;0,case8_1,IF(LEN(case9_1)&lt;&gt;0,case9_1,""))))</definedName>
    <definedName name="checkB_2">IF(LEN(case6_2)&lt;&gt;0,case6_2,IF(LEN(case7_2)&lt;&gt;0,case7_2,IF(LEN(case8_2)&lt;&gt;0,case8_2,IF(LEN(case9_2)&lt;&gt;0,case9_2,""))))</definedName>
    <definedName name="checkB_3">IF(LEN(case6_3)&lt;&gt;0,case6_3,IF(LEN(case7_3)&lt;&gt;0,case7_3,IF(LEN(case8_3)&lt;&gt;0,case8_3,IF(LEN(case9_3)&lt;&gt;0,case9_3,""))))</definedName>
    <definedName name="checkB_4">IF(LEN(case6_4)&lt;&gt;0,case6_4,IF(LEN(case7_4)&lt;&gt;0,case7_4,IF(LEN(case8_4)&lt;&gt;0,case8_4,IF(LEN(case9_4)&lt;&gt;0,case9_4,""))))</definedName>
    <definedName name="checkB_5">IF(LEN(case6_5)&lt;&gt;0,case6_5,IF(LEN(case7_5)&lt;&gt;0,case7_5,IF(LEN(case8_5)&lt;&gt;0,case8_5,IF(LEN(case9_5)&lt;&gt;0,case9_5,""))))</definedName>
    <definedName name="_xlnm.Print_Area" localSheetId="4">サービス分析!$A$1:$F$214</definedName>
    <definedName name="_xlnm.Print_Area" localSheetId="5">事業者が特に力を入れている取り組み!$A$1:$AG$23</definedName>
    <definedName name="_xlnm.Print_Area" localSheetId="6">全体の評価講評!$A$1:$D$16</definedName>
    <definedName name="_xlnm.Print_Area" localSheetId="3">組織マネジメント!$A$1:$F$198</definedName>
    <definedName name="_xlnm.Print_Area" localSheetId="0">評価結果報告書!$A$2:$O$43</definedName>
    <definedName name="_xlnm.Print_Area" localSheetId="2">利用者調査Ｄ!$A$1:$J$60</definedName>
    <definedName name="_xlnm.Print_Area" localSheetId="1">理念・方針等!$A$1:$D$10</definedName>
    <definedName name="SBcase1_1">IF(AND(LEN(サービス分析!$B$15)=0,LEN(サービス分析!$B$16)=0,LEN(サービス分析!$B$17)=0,LEN(サービス分析!$B$18)=0,LEN(サービス分析!$B$19)=0,LEN(サービス分析!$B$20)=0),"サブカテゴリー1の講評を入力してください","")</definedName>
    <definedName name="SBcase1_2">IF(AND(LEN(サービス分析!$B$37)=0,LEN(サービス分析!$B$38)=0,LEN(サービス分析!$B$39)=0,LEN(サービス分析!$B$40)=0,LEN(サービス分析!$B$41)=0,LEN(サービス分析!$B$42)=0),"サブカテゴリー2の講評を入力してください","")</definedName>
    <definedName name="SBcase1_3">IF(AND(LEN(サービス分析!$B$68)=0,LEN(サービス分析!$B$69)=0,LEN(サービス分析!$B$70)=0,LEN(サービス分析!$B$71)=0,LEN(サービス分析!$B$72)=0,LEN(サービス分析!$B$73)=0),"サブカテゴリー3の講評を入力してください","")</definedName>
    <definedName name="SBcase1_5">IF(AND(LEN(サービス分析!$B$88)=0,LEN(サービス分析!$B$89)=0,LEN(サービス分析!$B$90)=0,LEN(サービス分析!$B$91)=0,LEN(サービス分析!$B$92)=0,LEN(サービス分析!$B$93)=0),"サブカテゴリー5の講評を入力してください","")</definedName>
    <definedName name="SBcase1_6">IF(AND(LEN(サービス分析!$B$108)=0,LEN(サービス分析!$B$109)=0,LEN(サービス分析!$B$110)=0,LEN(サービス分析!$B$111)=0,LEN(サービス分析!$B$112)=0,LEN(サービス分析!$B$113)=0),"サブカテゴリー6の講評を入力してください","")</definedName>
    <definedName name="SBcase2_1">IF(AND(LEN(サービス分析!$B$15)=0,LEN(サービス分析!$B$16)=0),"講評①は必須、②③は任意","")</definedName>
    <definedName name="SBcase2_2">IF(AND(LEN(サービス分析!$B$37)=0,LEN(サービス分析!$B$38)=0),"講評①は必須、②③は任意","")</definedName>
    <definedName name="SBcase2_3">IF(AND(LEN(サービス分析!$B$68)=0,LEN(サービス分析!$B$69)=0),"講評①は必須、②③は任意","")</definedName>
    <definedName name="SBcase2_5">IF(AND(LEN(サービス分析!$B$88)=0,LEN(サービス分析!$B$89)=0),"講評①は必須、②③は任意","")</definedName>
    <definedName name="SBcase2_6">IF(AND(LEN(サービス分析!$B$108)=0,LEN(サービス分析!$B$109)=0),"講評①は必須、②③は任意","")</definedName>
    <definedName name="SBcase3_1">IF(AND(LEN(サービス分析!$B$15)=0,LEN(サービス分析!$B$16)&lt;&gt;0),"講評タイトル①を入力してください",IF(AND(LEN(サービス分析!$B$15)&lt;&gt;0,LEN(サービス分析!$B$16)=0),"講評本文①を入力してください",""))</definedName>
    <definedName name="SBcase3_2">IF(AND(LEN(サービス分析!$B$37)=0,LEN(サービス分析!$B$38)&lt;&gt;0),"講評タイトル①を入力してください",IF(AND(LEN(サービス分析!$B$37)&lt;&gt;0,LEN(サービス分析!$B$38)=0),"講評本文①を入力してください",""))</definedName>
    <definedName name="SBcase3_3">IF(AND(LEN(サービス分析!$B$68)=0,LEN(サービス分析!$B$69)&lt;&gt;0),"講評タイトル①を入力してください",IF(AND(LEN(サービス分析!$B$68)&lt;&gt;0,LEN(サービス分析!$B$69)=0),"講評本文①を入力してください",""))</definedName>
    <definedName name="SBcase3_5">IF(AND(LEN(サービス分析!$B$88)=0,LEN(サービス分析!$B$89)&lt;&gt;0),"講評タイトル①を入力してください",IF(AND(LEN(サービス分析!$B$88)&lt;&gt;0,LEN(サービス分析!$B$89)=0),"講評本文①を入力してください",""))</definedName>
    <definedName name="SBcase3_6">IF(AND(LEN(サービス分析!$B$108)=0,LEN(サービス分析!$B$109)&lt;&gt;0),"講評タイトル①を入力してください",IF(AND(LEN(サービス分析!$B$108)&lt;&gt;0,LEN(サービス分析!$B$109)=0),"講評本文①を入力してください",""))</definedName>
    <definedName name="SBcase4_1">IF(AND(LEN(サービス分析!$B$15)&lt;&gt;0,LEN(サービス分析!$B$16)&lt;&gt;0,LEN(サービス分析!$B$17)&lt;&gt;0,LEN(サービス分析!$B$18)=0),"講評本文②を入力してください","")</definedName>
    <definedName name="SBcase4_2">IF(AND(LEN(サービス分析!$B$37)&lt;&gt;0,LEN(サービス分析!$B$38)&lt;&gt;0,LEN(サービス分析!$B$39)&lt;&gt;0,LEN(サービス分析!$B$40)=0),"講評本文②を入力してください","")</definedName>
    <definedName name="SBcase4_3">IF(AND(LEN(サービス分析!$B$68)&lt;&gt;0,LEN(サービス分析!$B$69)&lt;&gt;0,LEN(サービス分析!$B$70)&lt;&gt;0,LEN(サービス分析!$B$71)=0),"講評本文②を入力してください","")</definedName>
    <definedName name="SBcase4_5">IF(AND(LEN(サービス分析!$B$88)&lt;&gt;0,LEN(サービス分析!$B$89)&lt;&gt;0,LEN(サービス分析!$B$90)&lt;&gt;0,LEN(サービス分析!$B$91)=0),"講評本文②を入力してください","")</definedName>
    <definedName name="SBcase4_6">IF(AND(LEN(サービス分析!$B$108)&lt;&gt;0,LEN(サービス分析!$B$109)&lt;&gt;0,LEN(サービス分析!$B$110)&lt;&gt;0,LEN(サービス分析!$B$111)=0),"講評本文②を入力してください","")</definedName>
    <definedName name="SBcase5_1">IF(AND(LEN(サービス分析!$B$15)&lt;&gt;0,LEN(サービス分析!$B$16)&lt;&gt;0,LEN(サービス分析!$B$17)=0,LEN(サービス分析!$B$18)&lt;&gt;0),"講評タイトル②を入力してください","")</definedName>
    <definedName name="SBcase5_2">IF(AND(LEN(サービス分析!$B$37)&lt;&gt;0,LEN(サービス分析!$B$38)&lt;&gt;0,LEN(サービス分析!$B$39)=0,LEN(サービス分析!$B$40)&lt;&gt;0),"講評タイトル②を入力してください","")</definedName>
    <definedName name="SBcase5_3">IF(AND(LEN(サービス分析!$B$68)&lt;&gt;0,LEN(サービス分析!$B$69)&lt;&gt;0,LEN(サービス分析!$B$70)=0,LEN(サービス分析!$B$71)&lt;&gt;0),"講評タイトル②を入力してください","")</definedName>
    <definedName name="SBcase5_5">IF(AND(LEN(サービス分析!$B$88)&lt;&gt;0,LEN(サービス分析!$B$89)&lt;&gt;0,LEN(サービス分析!$B$90)=0,LEN(サービス分析!$B$91)&lt;&gt;0),"講評タイトル②を入力してください","")</definedName>
    <definedName name="SBcase5_6">IF(AND(LEN(サービス分析!$B$108)&lt;&gt;0,LEN(サービス分析!$B$109)&lt;&gt;0,LEN(サービス分析!$B$110)=0,LEN(サービス分析!$B$111)&lt;&gt;0),"講評タイトル②を入力してください","")</definedName>
    <definedName name="SBcase6_1">IF(AND(LEN(サービス分析!$B$15)&lt;&gt;0,LEN(サービス分析!$B$16)&lt;&gt;0,LEN(サービス分析!$B$17)&lt;&gt;0,LEN(サービス分析!$B$18)&lt;&gt;0,LEN(サービス分析!$B$19)=0,LEN(サービス分析!$B$20)&lt;&gt;0),"講評タイトル③を入力してください","")</definedName>
    <definedName name="SBcase6_2">IF(AND(LEN(サービス分析!$B$37)&lt;&gt;0,LEN(サービス分析!$B$38)&lt;&gt;0,LEN(サービス分析!$B$39)&lt;&gt;0,LEN(サービス分析!$B$40)&lt;&gt;0,LEN(サービス分析!$B$41)=0,LEN(サービス分析!$B$42)&lt;&gt;0),"講評タイトル③を入力してください","")</definedName>
    <definedName name="SBcase6_3">IF(AND(LEN(サービス分析!$B$68)&lt;&gt;0,LEN(サービス分析!$B$69)&lt;&gt;0,LEN(サービス分析!$B$70)&lt;&gt;0,LEN(サービス分析!$B$71)&lt;&gt;0,LEN(サービス分析!$B$72)=0,LEN(サービス分析!$B$73)&lt;&gt;0),"講評タイトル③を入力してください","")</definedName>
    <definedName name="SBcase6_5">IF(AND(LEN(サービス分析!$B$88)&lt;&gt;0,LEN(サービス分析!$B$89)&lt;&gt;0,LEN(サービス分析!$B$90)&lt;&gt;0,LEN(サービス分析!$B$91)&lt;&gt;0,LEN(サービス分析!$B$92)=0,LEN(サービス分析!$B$93)&lt;&gt;0),"講評タイトル③を入力してください","")</definedName>
    <definedName name="SBcase6_6">IF(AND(LEN(サービス分析!$B$108)&lt;&gt;0,LEN(サービス分析!$B$109)&lt;&gt;0,LEN(サービス分析!$B$110)&lt;&gt;0,LEN(サービス分析!$B$111)&lt;&gt;0,LEN(サービス分析!$B$112)=0,LEN(サービス分析!$B$113)&lt;&gt;0),"講評タイトル③を入力してください","")</definedName>
    <definedName name="SBcase7_1">IF(AND(LEN(サービス分析!$B$15)&lt;&gt;0,LEN(サービス分析!$B$16)&lt;&gt;0,LEN(サービス分析!$B$17)&lt;&gt;0,LEN(サービス分析!$B$18)&lt;&gt;0,LEN(サービス分析!$B$19)&lt;&gt;0,LEN(サービス分析!$B$20)=0),"講評本文③を入力してください","")</definedName>
    <definedName name="SBcase7_2">IF(AND(LEN(サービス分析!$B$37)&lt;&gt;0,LEN(サービス分析!$B$38)&lt;&gt;0,LEN(サービス分析!$B$39)&lt;&gt;0,LEN(サービス分析!$B$40)&lt;&gt;0,LEN(サービス分析!$B$41)&lt;&gt;0,LEN(サービス分析!$B$42)=0),"講評本文③を入力してください","")</definedName>
    <definedName name="SBcase7_3">IF(AND(LEN(サービス分析!$B$68)&lt;&gt;0,LEN(サービス分析!$B$69)&lt;&gt;0,LEN(サービス分析!$B$70)&lt;&gt;0,LEN(サービス分析!$B$71)&lt;&gt;0,LEN(サービス分析!$B$72)&lt;&gt;0,LEN(サービス分析!$B$73)=0),"講評本文③を入力してください","")</definedName>
    <definedName name="SBcase7_5">IF(AND(LEN(サービス分析!$B$88)&lt;&gt;0,LEN(サービス分析!$B$89)&lt;&gt;0,LEN(サービス分析!$B$90)&lt;&gt;0,LEN(サービス分析!$B$91)&lt;&gt;0,LEN(サービス分析!$B$92)&lt;&gt;0,LEN(サービス分析!$B$93)=0),"講評本文③を入力してください","")</definedName>
    <definedName name="SBcase7_6">IF(AND(LEN(サービス分析!$B$108)&lt;&gt;0,LEN(サービス分析!$B$109)&lt;&gt;0,LEN(サービス分析!$B$110)&lt;&gt;0,LEN(サービス分析!$B$111)&lt;&gt;0,LEN(サービス分析!$B$112)&lt;&gt;0,LEN(サービス分析!$B$113)=0),"講評本文③を入力してください","")</definedName>
    <definedName name="SBcase8_1">IF(AND(LEN(サービス分析!$B$15)&lt;&gt;0,LEN(サービス分析!$B$16)&lt;&gt;0,LEN(サービス分析!$B$19)=0,LEN(サービス分析!$B$20)&lt;&gt;0),"講評タイトル③を入力してください","")</definedName>
    <definedName name="SBcase8_2">IF(AND(LEN(サービス分析!$B$37)&lt;&gt;0,LEN(サービス分析!$B$38)&lt;&gt;0,LEN(サービス分析!$B$41)=0,LEN(サービス分析!$B$42)&lt;&gt;0),"講評タイトル③を入力してください","")</definedName>
    <definedName name="SBcase8_3">IF(AND(LEN(サービス分析!$B$68)&lt;&gt;0,LEN(サービス分析!$B$69)&lt;&gt;0,LEN(サービス分析!$B$72)=0,LEN(サービス分析!$B$73)&lt;&gt;0),"講評タイトル③を入力してください","")</definedName>
    <definedName name="SBcase8_5">IF(AND(LEN(サービス分析!$B$88)&lt;&gt;0,LEN(サービス分析!$B$89)&lt;&gt;0,LEN(サービス分析!$B$92)=0,LEN(サービス分析!$B$93)&lt;&gt;0),"講評タイトル③を入力してください","")</definedName>
    <definedName name="SBcase8_6">IF(AND(LEN(サービス分析!$B$108)&lt;&gt;0,LEN(サービス分析!$B$109)&lt;&gt;0,LEN(サービス分析!$B$112)=0,LEN(サービス分析!$B$113)&lt;&gt;0),"講評タイトル③を入力してください","")</definedName>
    <definedName name="SBcase9_1">IF(AND(LEN(サービス分析!$B$15)&lt;&gt;0,LEN(サービス分析!$B$16)&lt;&gt;0,LEN(サービス分析!$B$19)&lt;&gt;0,LEN(サービス分析!$B$20)=0),"講評本文③を入力してください","")</definedName>
    <definedName name="SBcase9_2">IF(AND(LEN(サービス分析!$B$37)&lt;&gt;0,LEN(サービス分析!$B$38)&lt;&gt;0,LEN(サービス分析!$B$41)&lt;&gt;0,LEN(サービス分析!$B$42)=0),"講評本文③を入力してください","")</definedName>
    <definedName name="SBcase9_3">IF(AND(LEN(サービス分析!$B$68)&lt;&gt;0,LEN(サービス分析!$B$69)&lt;&gt;0,LEN(サービス分析!$B$72)&lt;&gt;0,LEN(サービス分析!$B$73)=0),"講評本文③を入力してください","")</definedName>
    <definedName name="SBcase9_5">IF(AND(LEN(サービス分析!$B$88)&lt;&gt;0,LEN(サービス分析!$B$89)&lt;&gt;0,LEN(サービス分析!$B$92)&lt;&gt;0,LEN(サービス分析!$B$93)=0),"講評本文③を入力してください","")</definedName>
    <definedName name="SBcase9_6">IF(AND(LEN(サービス分析!$B$108)&lt;&gt;0,LEN(サービス分析!$B$109)&lt;&gt;0,LEN(サービス分析!$B$112)&lt;&gt;0,LEN(サービス分析!$B$113)=0),"講評本文③を入力してください","")</definedName>
    <definedName name="SBcaseB1_1">IF(AND(LEN(サービス分析!$B$126)=0,LEN(サービス分析!$B$127)=0,LEN(サービス分析!$B$128)=0,LEN(サービス分析!$B$129)=0,LEN(サービス分析!$B$130)=0,LEN(サービス分析!$B$131)=0),"評価項目1の講評を入力してください","")</definedName>
    <definedName name="SBcaseB1_2">IF(AND(LEN(サービス分析!$B$142)=0,LEN(サービス分析!$B$143)=0,LEN(サービス分析!$B$144)=0,LEN(サービス分析!$B$145)=0,LEN(サービス分析!$B$146)=0,LEN(サービス分析!$B$147)=0),"評価項目2の講評を入力してください","")</definedName>
    <definedName name="SBcaseB1_3">IF(AND(LEN(サービス分析!$B$156)=0,LEN(サービス分析!$B$157)=0,LEN(サービス分析!$B$158)=0,LEN(サービス分析!$B$159)=0,LEN(サービス分析!$B$160)=0,LEN(サービス分析!$B$161)=0),"評価項目3の講評を入力してください","")</definedName>
    <definedName name="SBcaseB1_4">IF(AND(LEN(サービス分析!$B$170)=0,LEN(サービス分析!$B$171)=0,LEN(サービス分析!$B$172)=0,LEN(サービス分析!$B$173)=0,LEN(サービス分析!$B$174)=0,LEN(サービス分析!$B$175)=0),"評価項目4の講評を入力してください","")</definedName>
    <definedName name="SBcaseB1_5">IF(AND(LEN(サービス分析!$B$183)=0,LEN(サービス分析!$B$184)=0,LEN(サービス分析!$B$185)=0,LEN(サービス分析!$B$186)=0,LEN(サービス分析!$B$187)=0,LEN(サービス分析!$B$188)=0),"評価項目5の講評を入力してください","")</definedName>
    <definedName name="SBcaseB1_6">IF(AND(LEN(サービス分析!$B$197)=0,LEN(サービス分析!$B$198)=0,LEN(サービス分析!$B$199)=0,LEN(サービス分析!$B$200)=0,LEN(サービス分析!$B$201)=0,LEN(サービス分析!$B$202)=0),"評価項目6の講評を入力してください","")</definedName>
    <definedName name="SBcaseB1_7">IF(AND(LEN(サービス分析!$B$209)=0,LEN(サービス分析!$B$210)=0,LEN(サービス分析!$B$211)=0,LEN(サービス分析!$B$212)=0,LEN(サービス分析!$B$213)=0,LEN(サービス分析!$B$214)=0),"評価項目7の講評を入力してください","")</definedName>
    <definedName name="SBcaseB2_1">IF(AND(LEN(サービス分析!$B$126)=0,LEN(サービス分析!$B$127)=0),"講評①は必須、②③は任意","")</definedName>
    <definedName name="SBcaseB2_2">IF(AND(LEN(サービス分析!$B$142)=0,LEN(サービス分析!$B$143)=0),"講評①は必須、②③は任意","")</definedName>
    <definedName name="SBcaseB2_3">IF(AND(LEN(サービス分析!$B$156)=0,LEN(サービス分析!$B$157)=0),"講評①は必須、②③は任意","")</definedName>
    <definedName name="SBcaseB2_4">IF(AND(LEN(サービス分析!$B$170)=0,LEN(サービス分析!$B$171)=0),"講評①は必須、②③は任意","")</definedName>
    <definedName name="SBcaseB2_5">IF(AND(LEN(サービス分析!$B$183)=0,LEN(サービス分析!$B$184)=0),"講評①は必須、②③は任意","")</definedName>
    <definedName name="SBcaseB2_6">IF(AND(LEN(サービス分析!$B$197)=0,LEN(サービス分析!$B$198)=0),"講評①は必須、②③は任意","")</definedName>
    <definedName name="SBcaseB2_7">IF(AND(LEN(サービス分析!$B$209)=0,LEN(サービス分析!$B$210)=0),"講評①は必須、②③は任意","")</definedName>
    <definedName name="SBcaseB3_1">IF(AND(LEN(サービス分析!$B$126)=0,LEN(サービス分析!$B$127)&lt;&gt;0),"講評タイトル①を入力してください",IF(AND(LEN(サービス分析!$B$126)&lt;&gt;0,LEN(サービス分析!$B$127)=0),"講評本文①を入力してください",""))</definedName>
    <definedName name="SBcaseB3_2">IF(AND(LEN(サービス分析!$B$142)=0,LEN(サービス分析!$B$143)&lt;&gt;0),"講評タイトル①を入力してください",IF(AND(LEN(サービス分析!$B$142)&lt;&gt;0,LEN(サービス分析!$B$143)=0),"講評本文①を入力してください",""))</definedName>
    <definedName name="SBcaseB3_3">IF(AND(LEN(サービス分析!$B$156)=0,LEN(サービス分析!$B$157)&lt;&gt;0),"講評タイトル①を入力してください",IF(AND(LEN(サービス分析!$B$156)&lt;&gt;0,LEN(サービス分析!$B$157)=0),"講評本文①を入力してください",""))</definedName>
    <definedName name="SBcaseB3_4">IF(AND(LEN(サービス分析!$B$170)=0,LEN(サービス分析!$B$171)&lt;&gt;0),"講評タイトル①を入力してください",IF(AND(LEN(サービス分析!$B$170)&lt;&gt;0,LEN(サービス分析!$B$171)=0),"講評本文①を入力してください",""))</definedName>
    <definedName name="SBcaseB3_5">IF(AND(LEN(サービス分析!$B$183)=0,LEN(サービス分析!$B$184)&lt;&gt;0),"講評タイトル①を入力してください",IF(AND(LEN(サービス分析!$B$183)&lt;&gt;0,LEN(サービス分析!$B$184)=0),"講評本文①を入力してください",""))</definedName>
    <definedName name="SBcaseB3_6">IF(AND(LEN(サービス分析!$B$197)=0,LEN(サービス分析!$B$198)&lt;&gt;0),"講評タイトル①を入力してください",IF(AND(LEN(サービス分析!$B$197)&lt;&gt;0,LEN(サービス分析!$B$198)=0),"講評本文①を入力してください",""))</definedName>
    <definedName name="SBcaseB3_7">IF(AND(LEN(サービス分析!$B$209)=0,LEN(サービス分析!$B$210)&lt;&gt;0),"講評タイトル①を入力してください",IF(AND(LEN(サービス分析!$B$209)&lt;&gt;0,LEN(サービス分析!$B$210)=0),"講評本文①を入力してください",""))</definedName>
    <definedName name="SBcaseB4_1">IF(AND(LEN(サービス分析!$B$126)&lt;&gt;0,LEN(サービス分析!$B$127)&lt;&gt;0,LEN(サービス分析!$B$128)&lt;&gt;0,LEN(サービス分析!$B$129)=0),"講評本文②を入力してください","")</definedName>
    <definedName name="SBcaseB4_2">IF(AND(LEN(サービス分析!$B$142)&lt;&gt;0,LEN(サービス分析!$B$143)&lt;&gt;0,LEN(サービス分析!$B$144)&lt;&gt;0,LEN(サービス分析!$B$145)=0),"講評本文②を入力してください","")</definedName>
    <definedName name="SBcaseB4_3">IF(AND(LEN(サービス分析!$B$156)&lt;&gt;0,LEN(サービス分析!$B$157)&lt;&gt;0,LEN(サービス分析!$B$158)&lt;&gt;0,LEN(サービス分析!$B$159)=0),"講評本文②を入力してください","")</definedName>
    <definedName name="SBcaseB4_4">IF(AND(LEN(サービス分析!$B$170)&lt;&gt;0,LEN(サービス分析!$B$171)&lt;&gt;0,LEN(サービス分析!$B$172)&lt;&gt;0,LEN(サービス分析!$B$173)=0),"講評本文②を入力してください","")</definedName>
    <definedName name="SBcaseB4_5">IF(AND(LEN(サービス分析!$B$183)&lt;&gt;0,LEN(サービス分析!$B$184)&lt;&gt;0,LEN(サービス分析!$B$185)&lt;&gt;0,LEN(サービス分析!$B$186)=0),"講評本文②を入力してください","")</definedName>
    <definedName name="SBcaseB4_6">IF(AND(LEN(サービス分析!$B$197)&lt;&gt;0,LEN(サービス分析!$B$198)&lt;&gt;0,LEN(サービス分析!$B$199)&lt;&gt;0,LEN(サービス分析!$B$200)=0),"講評本文②を入力してください","")</definedName>
    <definedName name="SBcaseB4_7">IF(AND(LEN(サービス分析!$B$209)&lt;&gt;0,LEN(サービス分析!$B$210)&lt;&gt;0,LEN(サービス分析!$B$211)&lt;&gt;0,LEN(サービス分析!$B$212)=0),"講評本文②を入力してください","")</definedName>
    <definedName name="SBcaseB5_1">IF(AND(LEN(サービス分析!$B$126)&lt;&gt;0,LEN(サービス分析!$B$127)&lt;&gt;0,LEN(サービス分析!$B$128)=0,LEN(サービス分析!$B$129)&lt;&gt;0),"講評タイトル②を入力してください","")</definedName>
    <definedName name="SBcaseB5_2">IF(AND(LEN(サービス分析!$B$142)&lt;&gt;0,LEN(サービス分析!$B$143)&lt;&gt;0,LEN(サービス分析!$B$144)=0,LEN(サービス分析!$B$145)&lt;&gt;0),"講評タイトル②を入力してください","")</definedName>
    <definedName name="SBcaseB5_3">IF(AND(LEN(サービス分析!$B$156)&lt;&gt;0,LEN(サービス分析!$B$157)&lt;&gt;0,LEN(サービス分析!$B$158)=0,LEN(サービス分析!$B$159)&lt;&gt;0),"講評タイトル②を入力してください","")</definedName>
    <definedName name="SBcaseB5_4">IF(AND(LEN(サービス分析!$B$170)&lt;&gt;0,LEN(サービス分析!$B$171)&lt;&gt;0,LEN(サービス分析!$B$172)=0,LEN(サービス分析!$B$173)&lt;&gt;0),"講評タイトル②を入力してください","")</definedName>
    <definedName name="SBcaseB5_5">IF(AND(LEN(サービス分析!$B$183)&lt;&gt;0,LEN(サービス分析!$B$184)&lt;&gt;0,LEN(サービス分析!$B$185)=0,LEN(サービス分析!$B$186)&lt;&gt;0),"講評タイトル②を入力してください","")</definedName>
    <definedName name="SBcaseB5_6">IF(AND(LEN(サービス分析!$B$197)&lt;&gt;0,LEN(サービス分析!$B$198)&lt;&gt;0,LEN(サービス分析!$B$199)=0,LEN(サービス分析!$B$200)&lt;&gt;0),"講評タイトル②を入力してください","")</definedName>
    <definedName name="SBcaseB5_7">IF(AND(LEN(サービス分析!$B$209)&lt;&gt;0,LEN(サービス分析!$B$210)&lt;&gt;0,LEN(サービス分析!$B$211)=0,LEN(サービス分析!$B$212)&lt;&gt;0),"講評タイトル②を入力してください","")</definedName>
    <definedName name="SBcaseB6_1">IF(AND(LEN(サービス分析!$B$126)&lt;&gt;0,LEN(サービス分析!$B$127)&lt;&gt;0,LEN(サービス分析!$B$128)&lt;&gt;0,LEN(サービス分析!$B$129)&lt;&gt;0,LEN(サービス分析!$B$130)=0,LEN(サービス分析!$B$131)&lt;&gt;0),"講評タイトル③を入力してください","")</definedName>
    <definedName name="SBcaseB6_2">IF(AND(LEN(サービス分析!$B$142)&lt;&gt;0,LEN(サービス分析!$B$143)&lt;&gt;0,LEN(サービス分析!$B$144)&lt;&gt;0,LEN(サービス分析!$B$145)&lt;&gt;0,LEN(サービス分析!$B$146)=0,LEN(サービス分析!$B$147)&lt;&gt;0),"講評タイトル③を入力してください","")</definedName>
    <definedName name="SBcaseB6_3">IF(AND(LEN(サービス分析!$B$156)&lt;&gt;0,LEN(サービス分析!$B$157)&lt;&gt;0,LEN(サービス分析!$B$158)&lt;&gt;0,LEN(サービス分析!$B$159)&lt;&gt;0,LEN(サービス分析!$B$160)=0,LEN(サービス分析!$B$161)&lt;&gt;0),"講評タイトル③を入力してください","")</definedName>
    <definedName name="SBcaseB6_4">IF(AND(LEN(サービス分析!$B$170)&lt;&gt;0,LEN(サービス分析!$B$171)&lt;&gt;0,LEN(サービス分析!$B$172)&lt;&gt;0,LEN(サービス分析!$B$173)&lt;&gt;0,LEN(サービス分析!$B$174)=0,LEN(サービス分析!$B$175)&lt;&gt;0),"講評タイトル③を入力してください","")</definedName>
    <definedName name="SBcaseB6_5">IF(AND(LEN(サービス分析!$B$183)&lt;&gt;0,LEN(サービス分析!$B$184)&lt;&gt;0,LEN(サービス分析!$B$185)&lt;&gt;0,LEN(サービス分析!$B$186)&lt;&gt;0,LEN(サービス分析!$B$187)=0,LEN(サービス分析!$B$188)&lt;&gt;0),"講評タイトル③を入力してください","")</definedName>
    <definedName name="SBcaseB6_6">IF(AND(LEN(サービス分析!$B$197)&lt;&gt;0,LEN(サービス分析!$B$198)&lt;&gt;0,LEN(サービス分析!$B$199)&lt;&gt;0,LEN(サービス分析!$B$200)&lt;&gt;0,LEN(サービス分析!$B$201)=0,LEN(サービス分析!$B$202)&lt;&gt;0),"講評タイトル③を入力してください","")</definedName>
    <definedName name="SBcaseB6_7">IF(AND(LEN(サービス分析!$B$209)&lt;&gt;0,LEN(サービス分析!$B$210)&lt;&gt;0,LEN(サービス分析!$B$211)&lt;&gt;0,LEN(サービス分析!$B$212)&lt;&gt;0,LEN(サービス分析!$B$213)=0,LEN(サービス分析!$B$214)&lt;&gt;0),"講評タイトル③を入力してください","")</definedName>
    <definedName name="SBcaseB7_1">IF(AND(LEN(サービス分析!$B$126)&lt;&gt;0,LEN(サービス分析!$B$127)&lt;&gt;0,LEN(サービス分析!$B$128)&lt;&gt;0,LEN(サービス分析!$B$129)&lt;&gt;0,LEN(サービス分析!$B$130)&lt;&gt;0,LEN(サービス分析!$B$131)=0),"講評本文③を入力してください","")</definedName>
    <definedName name="SBcaseB7_2">IF(AND(LEN(サービス分析!$B$142)&lt;&gt;0,LEN(サービス分析!$B$143)&lt;&gt;0,LEN(サービス分析!$B$144)&lt;&gt;0,LEN(サービス分析!$B$145)&lt;&gt;0,LEN(サービス分析!$B$146)&lt;&gt;0,LEN(サービス分析!$B$147)=0),"講評本文③を入力してください","")</definedName>
    <definedName name="SBcaseB7_3">IF(AND(LEN(サービス分析!$B$156)&lt;&gt;0,LEN(サービス分析!$B$157)&lt;&gt;0,LEN(サービス分析!$B$158)&lt;&gt;0,LEN(サービス分析!$B$159)&lt;&gt;0,LEN(サービス分析!$B$160)&lt;&gt;0,LEN(サービス分析!$B$161)=0),"講評本文③を入力してください","")</definedName>
    <definedName name="SBcaseB7_4">IF(AND(LEN(サービス分析!$B$170)&lt;&gt;0,LEN(サービス分析!$B$171)&lt;&gt;0,LEN(サービス分析!$B$172)&lt;&gt;0,LEN(サービス分析!$B$173)&lt;&gt;0,LEN(サービス分析!$B$174)&lt;&gt;0,LEN(サービス分析!$B$175)=0),"講評本文③を入力してください","")</definedName>
    <definedName name="SBcaseB7_5">IF(AND(LEN(サービス分析!$B$183)&lt;&gt;0,LEN(サービス分析!$B$184)&lt;&gt;0,LEN(サービス分析!$B$185)&lt;&gt;0,LEN(サービス分析!$B$186)&lt;&gt;0,LEN(サービス分析!$B$187)&lt;&gt;0,LEN(サービス分析!$B$188)=0),"講評本文③を入力してください","")</definedName>
    <definedName name="SBcaseB7_6">IF(AND(LEN(サービス分析!$B$197)&lt;&gt;0,LEN(サービス分析!$B$198)&lt;&gt;0,LEN(サービス分析!$B$199)&lt;&gt;0,LEN(サービス分析!$B$200)&lt;&gt;0,LEN(サービス分析!$B$201)&lt;&gt;0,LEN(サービス分析!$B$202)=0),"講評本文③を入力してください","")</definedName>
    <definedName name="SBcaseB7_7">IF(AND(LEN(サービス分析!$B$209)&lt;&gt;0,LEN(サービス分析!$B$210)&lt;&gt;0,LEN(サービス分析!$B$211)&lt;&gt;0,LEN(サービス分析!$B$212)&lt;&gt;0,LEN(サービス分析!$B$213)&lt;&gt;0,LEN(サービス分析!$B$214)=0),"講評本文③を入力してください","")</definedName>
    <definedName name="SBcaseB8_1">IF(AND(LEN(サービス分析!$B$126)&lt;&gt;0,LEN(サービス分析!$B$127)&lt;&gt;0,LEN(サービス分析!$B$130)=0,LEN(サービス分析!$B$131)&lt;&gt;0),"講評タイトル③を入力してください","")</definedName>
    <definedName name="SBcaseB8_2">IF(AND(LEN(サービス分析!$B$142)&lt;&gt;0,LEN(サービス分析!$B$143)&lt;&gt;0,LEN(サービス分析!$B$146)=0,LEN(サービス分析!$B$147)&lt;&gt;0),"講評タイトル③を入力してください","")</definedName>
    <definedName name="SBcaseB8_3">IF(AND(LEN(サービス分析!$B$156)&lt;&gt;0,LEN(サービス分析!$B$157)&lt;&gt;0,LEN(サービス分析!$B$160)=0,LEN(サービス分析!$B$161)&lt;&gt;0),"講評タイトル③を入力してください","")</definedName>
    <definedName name="SBcaseB8_4">IF(AND(LEN(サービス分析!$B$170)&lt;&gt;0,LEN(サービス分析!$B$171)&lt;&gt;0,LEN(サービス分析!$B$174)=0,LEN(サービス分析!$B$175)&lt;&gt;0),"講評タイトル③を入力してください","")</definedName>
    <definedName name="SBcaseB8_5">IF(AND(LEN(サービス分析!$B$183)&lt;&gt;0,LEN(サービス分析!$B$184)&lt;&gt;0,LEN(サービス分析!$B$187)=0,LEN(サービス分析!$B$188)&lt;&gt;0),"講評タイトル③を入力してください","")</definedName>
    <definedName name="SBcaseB8_6">IF(AND(LEN(サービス分析!$B$197)&lt;&gt;0,LEN(サービス分析!$B$198)&lt;&gt;0,LEN(サービス分析!$B$201)=0,LEN(サービス分析!$B$202)&lt;&gt;0),"講評タイトル③を入力してください","")</definedName>
    <definedName name="SBcaseB8_7">IF(AND(LEN(サービス分析!$B$209)&lt;&gt;0,LEN(サービス分析!$B$210)&lt;&gt;0,LEN(サービス分析!$B$213)=0,LEN(サービス分析!$B$214)&lt;&gt;0),"講評タイトル③を入力してください","")</definedName>
    <definedName name="SBcaseB9_1">IF(AND(LEN(サービス分析!$B$126)&lt;&gt;0,LEN(サービス分析!$B$127)&lt;&gt;0,LEN(サービス分析!$B$130)&lt;&gt;0,LEN(サービス分析!$B$131)=0),"講評本文③を入力してください","")</definedName>
    <definedName name="SBcaseB9_2">IF(AND(LEN(サービス分析!$B$142)&lt;&gt;0,LEN(サービス分析!$B$143)&lt;&gt;0,LEN(サービス分析!$B$146)&lt;&gt;0,LEN(サービス分析!$B$147)=0),"講評本文③を入力してください","")</definedName>
    <definedName name="SBcaseB9_3">IF(AND(LEN(サービス分析!$B$156)&lt;&gt;0,LEN(サービス分析!$B$157)&lt;&gt;0,LEN(サービス分析!$B$160)&lt;&gt;0,LEN(サービス分析!$B$161)=0),"講評本文③を入力してください","")</definedName>
    <definedName name="SBcaseB9_4">IF(AND(LEN(サービス分析!$B$170)&lt;&gt;0,LEN(サービス分析!$B$171)&lt;&gt;0,LEN(サービス分析!$B$174)&lt;&gt;0,LEN(サービス分析!$B$175)=0),"講評本文③を入力してください","")</definedName>
    <definedName name="SBcaseB9_5">IF(AND(LEN(サービス分析!$B$183)&lt;&gt;0,LEN(サービス分析!$B$184)&lt;&gt;0,LEN(サービス分析!$B$187)&lt;&gt;0,LEN(サービス分析!$B$188)=0),"講評本文③を入力してください","")</definedName>
    <definedName name="SBcaseB9_6">IF(AND(LEN(サービス分析!$B$197)&lt;&gt;0,LEN(サービス分析!$B$198)&lt;&gt;0,LEN(サービス分析!$B$201)&lt;&gt;0,LEN(サービス分析!$B$202)=0),"講評本文③を入力してください","")</definedName>
    <definedName name="SBcaseB9_7">IF(AND(LEN(サービス分析!$B$209)&lt;&gt;0,LEN(サービス分析!$B$210)&lt;&gt;0,LEN(サービス分析!$B$213)&lt;&gt;0,LEN(サービス分析!$B$214)=0),"講評本文③を入力してください","")</definedName>
    <definedName name="SBcheckA_1">IF(LEN(SBcase1_1)&lt;&gt;0,SBcase1_1,IF(LEN(SBcase2_1)&lt;&gt;0,SBcase2_1,IF(LEN(SBcase3_1)&lt;&gt;0,SBcase3_1,IF(LEN(SBcase4_1)&lt;&gt;0,SBcase4_1,IF(LEN(SBcase5_1)&lt;&gt;0,SBcase5_1,"")))))</definedName>
    <definedName name="SBcheckA_2">IF(LEN(SBcase1_2)&lt;&gt;0,SBcase1_2,IF(LEN(SBcase2_2)&lt;&gt;0,SBcase2_2,IF(LEN(SBcase3_2)&lt;&gt;0,SBcase3_2,IF(LEN(SBcase4_2)&lt;&gt;0,SBcase4_2,IF(LEN(SBcase5_2)&lt;&gt;0,SBcase5_2,"")))))</definedName>
    <definedName name="SBcheckA_3">IF(LEN(SBcase1_3)&lt;&gt;0,SBcase1_3,IF(LEN(SBcase2_3)&lt;&gt;0,SBcase2_3,IF(LEN(SBcase3_3)&lt;&gt;0,SBcase3_3,IF(LEN(SBcase4_3)&lt;&gt;0,SBcase4_3,IF(LEN(SBcase5_3)&lt;&gt;0,SBcase5_3,"")))))</definedName>
    <definedName name="SBcheckA_5">IF(LEN(SBcase1_5)&lt;&gt;0,SBcase1_5,IF(LEN(SBcase2_5)&lt;&gt;0,SBcase2_5,IF(LEN(SBcase3_5)&lt;&gt;0,SBcase3_5,IF(LEN(SBcase4_5)&lt;&gt;0,SBcase4_5,IF(LEN(SBcase5_5)&lt;&gt;0,SBcase5_5,"")))))</definedName>
    <definedName name="SBcheckA_6">IF(LEN(SBcase1_6)&lt;&gt;0,SBcase1_6,IF(LEN(SBcase2_6)&lt;&gt;0,SBcase2_6,IF(LEN(SBcase3_6)&lt;&gt;0,SBcase3_6,IF(LEN(SBcase4_6)&lt;&gt;0,SBcase4_6,IF(LEN(SBcase5_6)&lt;&gt;0,SBcase5_6,"")))))</definedName>
    <definedName name="SBcheckB_1">IF(LEN(SBcase6_1)&lt;&gt;0,SBcase6_1,IF(LEN(SBcase7_1)&lt;&gt;0,SBcase7_1,IF(LEN(SBcase8_1)&lt;&gt;0,SBcase8_1,IF(LEN(SBcase9_1)&lt;&gt;0,SBcase9_1,""))))</definedName>
    <definedName name="SBcheckB_2">IF(LEN(SBcase6_2)&lt;&gt;0,SBcase6_2,IF(LEN(SBcase7_2)&lt;&gt;0,SBcase7_2,IF(LEN(SBcase8_2)&lt;&gt;0,SBcase8_2,IF(LEN(SBcase9_2)&lt;&gt;0,SBcase9_2,""))))</definedName>
    <definedName name="SBcheckB_3">IF(LEN(SBcase6_3)&lt;&gt;0,SBcase6_3,IF(LEN(SBcase7_3)&lt;&gt;0,SBcase7_3,IF(LEN(SBcase8_3)&lt;&gt;0,SBcase8_3,IF(LEN(SBcase9_3)&lt;&gt;0,SBcase9_3,""))))</definedName>
    <definedName name="SBcheckB_5">IF(LEN(SBcase6_5)&lt;&gt;0,SBcase6_5,IF(LEN(SBcase7_5)&lt;&gt;0,SBcase7_5,IF(LEN(SBcase8_5)&lt;&gt;0,SBcase8_5,IF(LEN(SBcase9_5)&lt;&gt;0,SBcase9_5,""))))</definedName>
    <definedName name="SBcheckB_6">IF(LEN(SBcase6_6)&lt;&gt;0,SBcase6_6,IF(LEN(SBcase7_6)&lt;&gt;0,SBcase7_6,IF(LEN(SBcase8_6)&lt;&gt;0,SBcase8_6,IF(LEN(SBcase9_6)&lt;&gt;0,SBcase9_6,""))))</definedName>
    <definedName name="SBcheckBA_1">IF(LEN(SBcaseB1_1)&lt;&gt;0,SBcaseB1_1,IF(LEN(SBcaseB2_1)&lt;&gt;0,SBcaseB2_1,IF(LEN(SBcaseB3_1)&lt;&gt;0,SBcaseB3_1,IF(LEN(SBcaseB4_1)&lt;&gt;0,SBcaseB4_1,IF(LEN(SBcaseB5_1)&lt;&gt;0,SBcaseB5_1,"")))))</definedName>
    <definedName name="SBcheckBA_2">IF(LEN(SBcaseB1_2)&lt;&gt;0,SBcaseB1_2,IF(LEN(SBcaseB2_2)&lt;&gt;0,SBcaseB2_2,IF(LEN(SBcaseB3_2)&lt;&gt;0,SBcaseB3_2,IF(LEN(SBcaseB4_2)&lt;&gt;0,SBcaseB4_2,IF(LEN(SBcaseB5_2)&lt;&gt;0,SBcaseB5_2,"")))))</definedName>
    <definedName name="SBcheckBA_3">IF(LEN(SBcaseB1_3)&lt;&gt;0,SBcaseB1_3,IF(LEN(SBcaseB2_3)&lt;&gt;0,SBcaseB2_3,IF(LEN(SBcaseB3_3)&lt;&gt;0,SBcaseB3_3,IF(LEN(SBcaseB4_3)&lt;&gt;0,SBcaseB4_3,IF(LEN(SBcaseB5_3)&lt;&gt;0,SBcaseB5_3,"")))))</definedName>
    <definedName name="SBcheckBA_4">IF(LEN(SBcaseB1_4)&lt;&gt;0,SBcaseB1_4,IF(LEN(SBcaseB2_4)&lt;&gt;0,SBcaseB2_4,IF(LEN(SBcaseB3_4)&lt;&gt;0,SBcaseB3_4,IF(LEN(SBcaseB4_4)&lt;&gt;0,SBcaseB4_4,IF(LEN(SBcaseB5_4)&lt;&gt;0,SBcaseB5_4,"")))))</definedName>
    <definedName name="SBcheckBA_5">IF(LEN(SBcaseB1_5)&lt;&gt;0,SBcaseB1_5,IF(LEN(SBcaseB2_5)&lt;&gt;0,SBcaseB2_5,IF(LEN(SBcaseB3_5)&lt;&gt;0,SBcaseB3_5,IF(LEN(SBcaseB4_5)&lt;&gt;0,SBcaseB4_5,IF(LEN(SBcaseB5_5)&lt;&gt;0,SBcaseB5_5,"")))))</definedName>
    <definedName name="SBcheckBA_6">IF(LEN(SBcaseB1_6)&lt;&gt;0,SBcaseB1_6,IF(LEN(SBcaseB2_6)&lt;&gt;0,SBcaseB2_6,IF(LEN(SBcaseB3_6)&lt;&gt;0,SBcaseB3_6,IF(LEN(SBcaseB4_6)&lt;&gt;0,SBcaseB4_6,IF(LEN(SBcaseB5_6)&lt;&gt;0,SBcaseB5_6,"")))))</definedName>
    <definedName name="SBcheckBA_7">IF(LEN(SBcaseB1_7)&lt;&gt;0,SBcaseB1_7,IF(LEN(SBcaseB2_7)&lt;&gt;0,SBcaseB2_7,IF(LEN(SBcaseB3_7)&lt;&gt;0,SBcaseB3_7,IF(LEN(SBcaseB4_7)&lt;&gt;0,SBcaseB4_7,IF(LEN(SBcaseB5_7)&lt;&gt;0,SBcaseB5_7,"")))))</definedName>
    <definedName name="SBcheckBB_1">IF(LEN(SBcaseB6_1)&lt;&gt;0,SBcaseB6_1,IF(LEN(SBcaseB7_1)&lt;&gt;0,SBcaseB7_1,IF(LEN(SBcaseB8_1)&lt;&gt;0,SBcaseB8_1,IF(LEN(SBcaseB9_1)&lt;&gt;0,SBcaseB9_1,""))))</definedName>
    <definedName name="SBcheckBB_2">IF(LEN(SBcaseB6_2)&lt;&gt;0,SBcaseB6_2,IF(LEN(SBcaseB7_2)&lt;&gt;0,SBcaseB7_2,IF(LEN(SBcaseB8_2)&lt;&gt;0,SBcaseB8_2,IF(LEN(SBcaseB9_2)&lt;&gt;0,SBcaseB9_2,""))))</definedName>
    <definedName name="SBcheckBB_3">IF(LEN(SBcaseB6_3)&lt;&gt;0,SBcaseB6_3,IF(LEN(SBcaseB7_3)&lt;&gt;0,SBcaseB7_3,IF(LEN(SBcaseB8_3)&lt;&gt;0,SBcaseB8_3,IF(LEN(SBcaseB9_3)&lt;&gt;0,SBcaseB9_3,""))))</definedName>
    <definedName name="SBcheckBB_4">IF(LEN(SBcaseB6_4)&lt;&gt;0,SBcaseB6_4,IF(LEN(SBcaseB7_4)&lt;&gt;0,SBcaseB7_4,IF(LEN(SBcaseB8_4)&lt;&gt;0,SBcaseB8_4,IF(LEN(SBcaseB9_4)&lt;&gt;0,SBcaseB9_4,""))))</definedName>
    <definedName name="SBcheckBB_5">IF(LEN(SBcaseB6_5)&lt;&gt;0,SBcaseB6_5,IF(LEN(SBcaseB7_5)&lt;&gt;0,SBcaseB7_5,IF(LEN(SBcaseB8_5)&lt;&gt;0,SBcaseB8_5,IF(LEN(SBcaseB9_5)&lt;&gt;0,SBcaseB9_5,""))))</definedName>
    <definedName name="SBcheckBB_6">IF(LEN(SBcaseB6_6)&lt;&gt;0,SBcaseB6_6,IF(LEN(SBcaseB7_6)&lt;&gt;0,SBcaseB7_6,IF(LEN(SBcaseB8_6)&lt;&gt;0,SBcaseB8_6,IF(LEN(SBcaseB9_6)&lt;&gt;0,SBcaseB9_6,""))))</definedName>
    <definedName name="SBcheckBB_7">IF(LEN(SBcaseB6_7)&lt;&gt;0,SBcaseB6_7,IF(LEN(SBcaseB7_7)&lt;&gt;0,SBcaseB7_7,IF(LEN(SBcaseB8_7)&lt;&gt;0,SBcaseB8_7,IF(LEN(SBcaseB9_7)&lt;&gt;0,SBcaseB9_7,""))))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5" i="74" l="1"/>
  <c r="AP10" i="74"/>
  <c r="AP5" i="74"/>
  <c r="AO15" i="74"/>
  <c r="AO10" i="74"/>
  <c r="AO5" i="74"/>
  <c r="AN15" i="74"/>
  <c r="AN10" i="74"/>
  <c r="AN5" i="74"/>
  <c r="F15" i="74"/>
  <c r="F10" i="74"/>
  <c r="F5" i="74"/>
  <c r="L15" i="74"/>
  <c r="L10" i="74"/>
  <c r="L5" i="74"/>
  <c r="D208" i="53"/>
  <c r="G214" i="53"/>
  <c r="G213" i="53"/>
  <c r="G212" i="53"/>
  <c r="G211" i="53"/>
  <c r="G210" i="53"/>
  <c r="G209" i="53"/>
  <c r="F118" i="53"/>
  <c r="I204" i="53"/>
  <c r="C203" i="53"/>
  <c r="F204" i="53"/>
  <c r="D204" i="53"/>
  <c r="R207" i="53"/>
  <c r="Q207" i="53"/>
  <c r="P207" i="53"/>
  <c r="R206" i="53"/>
  <c r="Q206" i="53"/>
  <c r="P206" i="53"/>
  <c r="D196" i="53"/>
  <c r="G202" i="53"/>
  <c r="G201" i="53"/>
  <c r="G200" i="53"/>
  <c r="G199" i="53"/>
  <c r="G198" i="53"/>
  <c r="G197" i="53"/>
  <c r="I190" i="53"/>
  <c r="C189" i="53"/>
  <c r="F190" i="53"/>
  <c r="D190" i="53"/>
  <c r="R195" i="53"/>
  <c r="Q195" i="53"/>
  <c r="P195" i="53"/>
  <c r="R194" i="53"/>
  <c r="Q194" i="53"/>
  <c r="P194" i="53"/>
  <c r="R193" i="53"/>
  <c r="Q193" i="53"/>
  <c r="P193" i="53"/>
  <c r="R192" i="53"/>
  <c r="Q192" i="53"/>
  <c r="P192" i="53"/>
  <c r="D182" i="53"/>
  <c r="G188" i="53"/>
  <c r="G187" i="53"/>
  <c r="G186" i="53"/>
  <c r="G185" i="53"/>
  <c r="G184" i="53"/>
  <c r="G183" i="53"/>
  <c r="I177" i="53"/>
  <c r="C176" i="53"/>
  <c r="F177" i="53"/>
  <c r="D177" i="53"/>
  <c r="R181" i="53"/>
  <c r="Q181" i="53"/>
  <c r="P181" i="53"/>
  <c r="R180" i="53"/>
  <c r="Q180" i="53"/>
  <c r="P180" i="53"/>
  <c r="R179" i="53"/>
  <c r="Q179" i="53"/>
  <c r="P179" i="53"/>
  <c r="D169" i="53"/>
  <c r="G175" i="53"/>
  <c r="G174" i="53"/>
  <c r="G173" i="53"/>
  <c r="G172" i="53"/>
  <c r="G171" i="53"/>
  <c r="G170" i="53"/>
  <c r="I163" i="53"/>
  <c r="C162" i="53"/>
  <c r="F163" i="53"/>
  <c r="D163" i="53"/>
  <c r="R168" i="53"/>
  <c r="Q168" i="53"/>
  <c r="P168" i="53"/>
  <c r="R167" i="53"/>
  <c r="Q167" i="53"/>
  <c r="P167" i="53"/>
  <c r="R166" i="53"/>
  <c r="Q166" i="53"/>
  <c r="P166" i="53"/>
  <c r="R165" i="53"/>
  <c r="Q165" i="53"/>
  <c r="P165" i="53"/>
  <c r="D155" i="53"/>
  <c r="G161" i="53"/>
  <c r="G160" i="53"/>
  <c r="G159" i="53"/>
  <c r="G158" i="53"/>
  <c r="G157" i="53"/>
  <c r="G156" i="53"/>
  <c r="I149" i="53"/>
  <c r="C148" i="53"/>
  <c r="F149" i="53"/>
  <c r="D149" i="53"/>
  <c r="R154" i="53"/>
  <c r="Q154" i="53"/>
  <c r="P154" i="53"/>
  <c r="R153" i="53"/>
  <c r="Q153" i="53"/>
  <c r="P153" i="53"/>
  <c r="R152" i="53"/>
  <c r="Q152" i="53"/>
  <c r="P152" i="53"/>
  <c r="R151" i="53"/>
  <c r="Q151" i="53"/>
  <c r="P151" i="53"/>
  <c r="D141" i="53"/>
  <c r="G147" i="53"/>
  <c r="G146" i="53"/>
  <c r="G145" i="53"/>
  <c r="G144" i="53"/>
  <c r="G143" i="53"/>
  <c r="G142" i="53"/>
  <c r="I133" i="53"/>
  <c r="C132" i="53"/>
  <c r="U132" i="53"/>
  <c r="F133" i="53"/>
  <c r="D133" i="53"/>
  <c r="R140" i="53"/>
  <c r="Q140" i="53"/>
  <c r="P140" i="53"/>
  <c r="R139" i="53"/>
  <c r="Q139" i="53"/>
  <c r="P139" i="53"/>
  <c r="R138" i="53"/>
  <c r="Q138" i="53"/>
  <c r="P138" i="53"/>
  <c r="R137" i="53"/>
  <c r="Q137" i="53"/>
  <c r="P137" i="53"/>
  <c r="R136" i="53"/>
  <c r="Q136" i="53"/>
  <c r="P136" i="53"/>
  <c r="R135" i="53"/>
  <c r="Q135" i="53"/>
  <c r="P135" i="53"/>
  <c r="D125" i="53"/>
  <c r="G131" i="53"/>
  <c r="G130" i="53"/>
  <c r="G129" i="53"/>
  <c r="G128" i="53"/>
  <c r="G127" i="53"/>
  <c r="G126" i="53"/>
  <c r="I120" i="53"/>
  <c r="C119" i="53"/>
  <c r="F120" i="53"/>
  <c r="D120" i="53"/>
  <c r="R124" i="53"/>
  <c r="Q124" i="53"/>
  <c r="P124" i="53"/>
  <c r="R123" i="53"/>
  <c r="Q123" i="53"/>
  <c r="P123" i="53"/>
  <c r="R122" i="53"/>
  <c r="Q122" i="53"/>
  <c r="P122" i="53"/>
  <c r="D107" i="53"/>
  <c r="G113" i="53"/>
  <c r="G112" i="53"/>
  <c r="G111" i="53"/>
  <c r="G110" i="53"/>
  <c r="G109" i="53"/>
  <c r="G108" i="53"/>
  <c r="F95" i="53"/>
  <c r="I103" i="53"/>
  <c r="C102" i="53"/>
  <c r="F103" i="53"/>
  <c r="D103" i="53"/>
  <c r="R106" i="53"/>
  <c r="Q106" i="53"/>
  <c r="P106" i="53"/>
  <c r="R105" i="53"/>
  <c r="Q105" i="53"/>
  <c r="P105" i="53"/>
  <c r="I97" i="53"/>
  <c r="C96" i="53"/>
  <c r="F97" i="53"/>
  <c r="D97" i="53"/>
  <c r="R101" i="53"/>
  <c r="Q101" i="53"/>
  <c r="P101" i="53"/>
  <c r="R100" i="53"/>
  <c r="Q100" i="53"/>
  <c r="P100" i="53"/>
  <c r="R99" i="53"/>
  <c r="Q99" i="53"/>
  <c r="P99" i="53"/>
  <c r="D87" i="53"/>
  <c r="G93" i="53"/>
  <c r="G92" i="53"/>
  <c r="G91" i="53"/>
  <c r="G90" i="53"/>
  <c r="G89" i="53"/>
  <c r="G88" i="53"/>
  <c r="F75" i="53"/>
  <c r="I83" i="53"/>
  <c r="C82" i="53"/>
  <c r="F83" i="53"/>
  <c r="D83" i="53"/>
  <c r="R86" i="53"/>
  <c r="Q86" i="53"/>
  <c r="P86" i="53"/>
  <c r="R85" i="53"/>
  <c r="Q85" i="53"/>
  <c r="P85" i="53"/>
  <c r="I77" i="53"/>
  <c r="C76" i="53"/>
  <c r="F77" i="53"/>
  <c r="D77" i="53"/>
  <c r="R81" i="53"/>
  <c r="Q81" i="53"/>
  <c r="P81" i="53"/>
  <c r="R80" i="53"/>
  <c r="Q80" i="53"/>
  <c r="P80" i="53"/>
  <c r="R79" i="53"/>
  <c r="Q79" i="53"/>
  <c r="P79" i="53"/>
  <c r="D67" i="53"/>
  <c r="G73" i="53"/>
  <c r="G72" i="53"/>
  <c r="G71" i="53"/>
  <c r="G70" i="53"/>
  <c r="G69" i="53"/>
  <c r="G68" i="53"/>
  <c r="F44" i="53"/>
  <c r="I63" i="53"/>
  <c r="C62" i="53"/>
  <c r="F63" i="53"/>
  <c r="D63" i="53"/>
  <c r="R66" i="53"/>
  <c r="Q66" i="53"/>
  <c r="P66" i="53"/>
  <c r="R65" i="53"/>
  <c r="Q65" i="53"/>
  <c r="P65" i="53"/>
  <c r="I58" i="53"/>
  <c r="C57" i="53"/>
  <c r="F58" i="53"/>
  <c r="D58" i="53"/>
  <c r="R61" i="53"/>
  <c r="Q61" i="53"/>
  <c r="P61" i="53"/>
  <c r="R60" i="53"/>
  <c r="Q60" i="53"/>
  <c r="P60" i="53"/>
  <c r="I52" i="53"/>
  <c r="C51" i="53"/>
  <c r="F52" i="53"/>
  <c r="D52" i="53"/>
  <c r="R56" i="53"/>
  <c r="Q56" i="53"/>
  <c r="P56" i="53"/>
  <c r="R55" i="53"/>
  <c r="Q55" i="53"/>
  <c r="P55" i="53"/>
  <c r="R54" i="53"/>
  <c r="Q54" i="53"/>
  <c r="P54" i="53"/>
  <c r="I46" i="53"/>
  <c r="C45" i="53"/>
  <c r="F46" i="53"/>
  <c r="D46" i="53"/>
  <c r="R50" i="53"/>
  <c r="Q50" i="53"/>
  <c r="P50" i="53"/>
  <c r="R49" i="53"/>
  <c r="Q49" i="53"/>
  <c r="P49" i="53"/>
  <c r="R48" i="53"/>
  <c r="Q48" i="53"/>
  <c r="P48" i="53"/>
  <c r="D36" i="53"/>
  <c r="G42" i="53"/>
  <c r="G41" i="53"/>
  <c r="G40" i="53"/>
  <c r="G39" i="53"/>
  <c r="G38" i="53"/>
  <c r="G37" i="53"/>
  <c r="F22" i="53"/>
  <c r="I30" i="53"/>
  <c r="C29" i="53"/>
  <c r="F30" i="53"/>
  <c r="D30" i="53"/>
  <c r="R35" i="53"/>
  <c r="Q35" i="53"/>
  <c r="P35" i="53"/>
  <c r="R34" i="53"/>
  <c r="Q34" i="53"/>
  <c r="P34" i="53"/>
  <c r="R33" i="53"/>
  <c r="Q33" i="53"/>
  <c r="P33" i="53"/>
  <c r="R32" i="53"/>
  <c r="Q32" i="53"/>
  <c r="P32" i="53"/>
  <c r="I24" i="53"/>
  <c r="C23" i="53"/>
  <c r="F24" i="53"/>
  <c r="D24" i="53"/>
  <c r="R28" i="53"/>
  <c r="Q28" i="53"/>
  <c r="P28" i="53"/>
  <c r="R27" i="53"/>
  <c r="Q27" i="53"/>
  <c r="P27" i="53"/>
  <c r="R26" i="53"/>
  <c r="Q26" i="53"/>
  <c r="P26" i="53"/>
  <c r="D14" i="53"/>
  <c r="G20" i="53"/>
  <c r="G19" i="53"/>
  <c r="G18" i="53"/>
  <c r="G17" i="53"/>
  <c r="G16" i="53"/>
  <c r="G15" i="53"/>
  <c r="F6" i="53"/>
  <c r="I8" i="53"/>
  <c r="C7" i="53"/>
  <c r="F8" i="53"/>
  <c r="D8" i="53"/>
  <c r="R13" i="53"/>
  <c r="Q13" i="53"/>
  <c r="P13" i="53"/>
  <c r="R12" i="53"/>
  <c r="Q12" i="53"/>
  <c r="P12" i="53"/>
  <c r="R11" i="53"/>
  <c r="Q11" i="53"/>
  <c r="P11" i="53"/>
  <c r="R10" i="53"/>
  <c r="Q10" i="53"/>
  <c r="P10" i="53"/>
  <c r="E197" i="61"/>
  <c r="E192" i="61"/>
  <c r="G198" i="61"/>
  <c r="G193" i="61"/>
  <c r="E188" i="61"/>
  <c r="E183" i="61"/>
  <c r="G189" i="61"/>
  <c r="G184" i="61"/>
  <c r="D170" i="61"/>
  <c r="G176" i="61"/>
  <c r="G175" i="61"/>
  <c r="G174" i="61"/>
  <c r="G173" i="61"/>
  <c r="G172" i="61"/>
  <c r="G171" i="61"/>
  <c r="F163" i="61"/>
  <c r="I165" i="61"/>
  <c r="C164" i="61"/>
  <c r="F165" i="61"/>
  <c r="D165" i="61"/>
  <c r="R169" i="61"/>
  <c r="Q169" i="61"/>
  <c r="P169" i="61"/>
  <c r="R168" i="61"/>
  <c r="Q168" i="61"/>
  <c r="P168" i="61"/>
  <c r="R167" i="61"/>
  <c r="Q167" i="61"/>
  <c r="P167" i="61"/>
  <c r="F137" i="61"/>
  <c r="I156" i="61"/>
  <c r="C155" i="61"/>
  <c r="F156" i="61"/>
  <c r="D156" i="61"/>
  <c r="R161" i="61"/>
  <c r="Q161" i="61"/>
  <c r="P161" i="61"/>
  <c r="R160" i="61"/>
  <c r="Q160" i="61"/>
  <c r="P160" i="61"/>
  <c r="R159" i="61"/>
  <c r="Q159" i="61"/>
  <c r="P159" i="61"/>
  <c r="R158" i="61"/>
  <c r="Q158" i="61"/>
  <c r="P158" i="61"/>
  <c r="I149" i="61"/>
  <c r="C148" i="61"/>
  <c r="F149" i="61"/>
  <c r="D149" i="61"/>
  <c r="R154" i="61"/>
  <c r="Q154" i="61"/>
  <c r="P154" i="61"/>
  <c r="R153" i="61"/>
  <c r="Q153" i="61"/>
  <c r="P153" i="61"/>
  <c r="R152" i="61"/>
  <c r="Q152" i="61"/>
  <c r="P152" i="61"/>
  <c r="R151" i="61"/>
  <c r="Q151" i="61"/>
  <c r="P151" i="61"/>
  <c r="I144" i="61"/>
  <c r="C143" i="61"/>
  <c r="F144" i="61"/>
  <c r="D144" i="61"/>
  <c r="R147" i="61"/>
  <c r="Q147" i="61"/>
  <c r="P147" i="61"/>
  <c r="R146" i="61"/>
  <c r="Q146" i="61"/>
  <c r="P146" i="61"/>
  <c r="I139" i="61"/>
  <c r="C138" i="61"/>
  <c r="F139" i="61"/>
  <c r="D139" i="61"/>
  <c r="R142" i="61"/>
  <c r="Q142" i="61"/>
  <c r="P142" i="61"/>
  <c r="R141" i="61"/>
  <c r="Q141" i="61"/>
  <c r="P141" i="61"/>
  <c r="D127" i="61"/>
  <c r="G133" i="61"/>
  <c r="G132" i="61"/>
  <c r="G131" i="61"/>
  <c r="G130" i="61"/>
  <c r="G129" i="61"/>
  <c r="G128" i="61"/>
  <c r="F119" i="61"/>
  <c r="I121" i="61"/>
  <c r="C120" i="61"/>
  <c r="F121" i="61"/>
  <c r="D121" i="61"/>
  <c r="R126" i="61"/>
  <c r="Q126" i="61"/>
  <c r="P126" i="61"/>
  <c r="R125" i="61"/>
  <c r="Q125" i="61"/>
  <c r="P125" i="61"/>
  <c r="R124" i="61"/>
  <c r="Q124" i="61"/>
  <c r="P124" i="61"/>
  <c r="R123" i="61"/>
  <c r="Q123" i="61"/>
  <c r="P123" i="61"/>
  <c r="F109" i="61"/>
  <c r="I111" i="61"/>
  <c r="C110" i="61"/>
  <c r="F111" i="61"/>
  <c r="D111" i="61"/>
  <c r="R117" i="61"/>
  <c r="Q117" i="61"/>
  <c r="P117" i="61"/>
  <c r="R116" i="61"/>
  <c r="Q116" i="61"/>
  <c r="P116" i="61"/>
  <c r="R115" i="61"/>
  <c r="Q115" i="61"/>
  <c r="P115" i="61"/>
  <c r="R114" i="61"/>
  <c r="Q114" i="61"/>
  <c r="P114" i="61"/>
  <c r="R113" i="61"/>
  <c r="Q113" i="61"/>
  <c r="P113" i="61"/>
  <c r="D99" i="61"/>
  <c r="G105" i="61"/>
  <c r="G104" i="61"/>
  <c r="G103" i="61"/>
  <c r="G102" i="61"/>
  <c r="G101" i="61"/>
  <c r="G100" i="61"/>
  <c r="F87" i="61"/>
  <c r="I94" i="61"/>
  <c r="C93" i="61"/>
  <c r="F94" i="61"/>
  <c r="D94" i="61"/>
  <c r="R98" i="61"/>
  <c r="Q98" i="61"/>
  <c r="P98" i="61"/>
  <c r="R97" i="61"/>
  <c r="Q97" i="61"/>
  <c r="P97" i="61"/>
  <c r="R96" i="61"/>
  <c r="Q96" i="61"/>
  <c r="P96" i="61"/>
  <c r="I89" i="61"/>
  <c r="C88" i="61"/>
  <c r="F89" i="61"/>
  <c r="D89" i="61"/>
  <c r="R92" i="61"/>
  <c r="Q92" i="61"/>
  <c r="P92" i="61"/>
  <c r="R91" i="61"/>
  <c r="Q91" i="61"/>
  <c r="P91" i="61"/>
  <c r="F75" i="61"/>
  <c r="I82" i="61"/>
  <c r="C81" i="61"/>
  <c r="F82" i="61"/>
  <c r="D82" i="61"/>
  <c r="R85" i="61"/>
  <c r="Q85" i="61"/>
  <c r="P85" i="61"/>
  <c r="R84" i="61"/>
  <c r="Q84" i="61"/>
  <c r="P84" i="61"/>
  <c r="I77" i="61"/>
  <c r="C76" i="61"/>
  <c r="F77" i="61"/>
  <c r="D77" i="61"/>
  <c r="R80" i="61"/>
  <c r="Q80" i="61"/>
  <c r="P80" i="61"/>
  <c r="R79" i="61"/>
  <c r="Q79" i="61"/>
  <c r="P79" i="61"/>
  <c r="F68" i="61"/>
  <c r="I70" i="61"/>
  <c r="C69" i="61"/>
  <c r="F70" i="61"/>
  <c r="D70" i="61"/>
  <c r="R73" i="61"/>
  <c r="Q73" i="61"/>
  <c r="P73" i="61"/>
  <c r="R72" i="61"/>
  <c r="Q72" i="61"/>
  <c r="P72" i="61"/>
  <c r="D58" i="61"/>
  <c r="G64" i="61"/>
  <c r="G63" i="61"/>
  <c r="G62" i="61"/>
  <c r="G61" i="61"/>
  <c r="G60" i="61"/>
  <c r="G59" i="61"/>
  <c r="F46" i="61"/>
  <c r="I54" i="61"/>
  <c r="C53" i="61"/>
  <c r="F54" i="61"/>
  <c r="D54" i="61"/>
  <c r="R57" i="61"/>
  <c r="Q57" i="61"/>
  <c r="P57" i="61"/>
  <c r="R56" i="61"/>
  <c r="Q56" i="61"/>
  <c r="P56" i="61"/>
  <c r="I48" i="61"/>
  <c r="C47" i="61"/>
  <c r="F48" i="61"/>
  <c r="D48" i="61"/>
  <c r="R52" i="61"/>
  <c r="Q52" i="61"/>
  <c r="P52" i="61"/>
  <c r="R51" i="61"/>
  <c r="Q51" i="61"/>
  <c r="P51" i="61"/>
  <c r="R50" i="61"/>
  <c r="Q50" i="61"/>
  <c r="P50" i="61"/>
  <c r="F35" i="61"/>
  <c r="I37" i="61"/>
  <c r="C36" i="61"/>
  <c r="F37" i="61"/>
  <c r="D37" i="61"/>
  <c r="R44" i="61"/>
  <c r="Q44" i="61"/>
  <c r="P44" i="61"/>
  <c r="R43" i="61"/>
  <c r="Q43" i="61"/>
  <c r="P43" i="61"/>
  <c r="R42" i="61"/>
  <c r="Q42" i="61"/>
  <c r="P42" i="61"/>
  <c r="R41" i="61"/>
  <c r="Q41" i="61"/>
  <c r="P41" i="61"/>
  <c r="R40" i="61"/>
  <c r="Q40" i="61"/>
  <c r="P40" i="61"/>
  <c r="R39" i="61"/>
  <c r="Q39" i="61"/>
  <c r="P39" i="61"/>
  <c r="D25" i="61"/>
  <c r="G31" i="61"/>
  <c r="G30" i="61"/>
  <c r="G29" i="61"/>
  <c r="G28" i="61"/>
  <c r="G27" i="61"/>
  <c r="G26" i="61"/>
  <c r="F8" i="61"/>
  <c r="I20" i="61"/>
  <c r="C19" i="61"/>
  <c r="F20" i="61"/>
  <c r="D20" i="61"/>
  <c r="R24" i="61"/>
  <c r="Q24" i="61"/>
  <c r="P24" i="61"/>
  <c r="R23" i="61"/>
  <c r="Q23" i="61"/>
  <c r="P23" i="61"/>
  <c r="R22" i="61"/>
  <c r="Q22" i="61"/>
  <c r="P22" i="61"/>
  <c r="I15" i="61"/>
  <c r="C14" i="61"/>
  <c r="F15" i="61"/>
  <c r="D15" i="61"/>
  <c r="R18" i="61"/>
  <c r="Q18" i="61"/>
  <c r="P18" i="61"/>
  <c r="R17" i="61"/>
  <c r="Q17" i="61"/>
  <c r="P17" i="61"/>
  <c r="I10" i="61"/>
  <c r="C9" i="61"/>
  <c r="F10" i="61"/>
  <c r="D10" i="61"/>
  <c r="R13" i="61"/>
  <c r="Q13" i="61"/>
  <c r="P13" i="61"/>
  <c r="R12" i="61"/>
  <c r="Q12" i="61"/>
  <c r="P12" i="61"/>
  <c r="J26" i="71"/>
  <c r="G9" i="71"/>
  <c r="K25" i="76"/>
  <c r="A2" i="76"/>
  <c r="A2" i="66" l="1"/>
  <c r="A1" i="66"/>
  <c r="AG2" i="74"/>
  <c r="A1" i="74"/>
  <c r="F2" i="53"/>
  <c r="A1" i="53"/>
  <c r="F2" i="61"/>
  <c r="A1" i="61"/>
  <c r="A2" i="71"/>
  <c r="A1" i="71"/>
  <c r="D2" i="75"/>
  <c r="A1" i="75"/>
  <c r="P36" i="76"/>
  <c r="I35" i="76"/>
  <c r="I34" i="76"/>
  <c r="I33" i="76"/>
  <c r="I32" i="76"/>
  <c r="I31" i="76"/>
  <c r="I30" i="76"/>
  <c r="I29" i="76"/>
  <c r="I22" i="76"/>
  <c r="I21" i="76"/>
  <c r="I20" i="76"/>
  <c r="I19" i="76"/>
  <c r="I18" i="76"/>
  <c r="I17" i="76"/>
  <c r="X10" i="76"/>
  <c r="X9" i="76"/>
  <c r="X8" i="76"/>
  <c r="X7" i="76"/>
  <c r="X6" i="76"/>
  <c r="X5" i="76"/>
  <c r="X4" i="76"/>
  <c r="X3" i="76"/>
  <c r="X2" i="76"/>
  <c r="X1" i="76"/>
  <c r="K60" i="71"/>
  <c r="K58" i="71"/>
  <c r="K56" i="71"/>
  <c r="K54" i="71"/>
  <c r="K52" i="71"/>
  <c r="K50" i="71"/>
  <c r="K48" i="71"/>
  <c r="K46" i="71"/>
  <c r="K44" i="71"/>
  <c r="K42" i="71"/>
  <c r="K40" i="71"/>
  <c r="K38" i="71"/>
  <c r="K36" i="71"/>
  <c r="K34" i="71"/>
  <c r="K32" i="71"/>
  <c r="E10" i="75"/>
  <c r="E8" i="75"/>
  <c r="E5" i="75"/>
  <c r="K30" i="71"/>
  <c r="K24" i="71"/>
  <c r="K21" i="71"/>
  <c r="K19" i="71"/>
  <c r="K11" i="71"/>
  <c r="K4" i="71"/>
  <c r="K3" i="71"/>
  <c r="AH17" i="74"/>
  <c r="AH12" i="74"/>
  <c r="AH7" i="74"/>
  <c r="AH16" i="74"/>
  <c r="AH11" i="74"/>
  <c r="AH6" i="74"/>
  <c r="E16" i="66"/>
  <c r="E14" i="66"/>
  <c r="E12" i="66"/>
  <c r="E9" i="66"/>
  <c r="E7" i="66"/>
  <c r="E5" i="66"/>
  <c r="E15" i="66"/>
  <c r="E13" i="66"/>
  <c r="E11" i="66"/>
  <c r="E8" i="66"/>
  <c r="E6" i="66"/>
  <c r="E4" i="66"/>
  <c r="H20" i="71"/>
  <c r="C9" i="75"/>
  <c r="C7" i="75"/>
  <c r="C4" i="75"/>
  <c r="P14" i="74"/>
  <c r="P9" i="74"/>
  <c r="P4" i="74"/>
  <c r="AJ17" i="74"/>
  <c r="AJ12" i="74"/>
  <c r="AJ7" i="74"/>
  <c r="H23" i="71"/>
  <c r="H18" i="71"/>
  <c r="K29" i="71"/>
  <c r="K31" i="71"/>
  <c r="K33" i="71"/>
  <c r="K35" i="71"/>
  <c r="K37" i="71"/>
  <c r="K39" i="71"/>
  <c r="K41" i="71"/>
  <c r="K43" i="71"/>
  <c r="K45" i="71"/>
  <c r="K47" i="71"/>
  <c r="K49" i="71"/>
  <c r="K51" i="71"/>
  <c r="K53" i="71"/>
  <c r="K55" i="71"/>
  <c r="K57" i="71"/>
  <c r="K59" i="71"/>
</calcChain>
</file>

<file path=xl/sharedStrings.xml><?xml version="1.0" encoding="utf-8"?>
<sst xmlns="http://schemas.openxmlformats.org/spreadsheetml/2006/main" count="1173" uniqueCount="478">
  <si>
    <t>№</t>
  </si>
  <si>
    <t>実数</t>
    <rPh sb="0" eb="2">
      <t>ジッスウ</t>
    </rPh>
    <phoneticPr fontId="2"/>
  </si>
  <si>
    <t>特に良いと思う点</t>
  </si>
  <si>
    <t>タイトル</t>
  </si>
  <si>
    <t>内容</t>
  </si>
  <si>
    <t>内容</t>
    <phoneticPr fontId="2"/>
  </si>
  <si>
    <t>さらなる改善が望まれる点</t>
    <phoneticPr fontId="2"/>
  </si>
  <si>
    <t>調査対象</t>
    <rPh sb="0" eb="2">
      <t>チョウサ</t>
    </rPh>
    <rPh sb="2" eb="4">
      <t>タイショウシャ</t>
    </rPh>
    <phoneticPr fontId="2"/>
  </si>
  <si>
    <t>調査方法</t>
    <rPh sb="0" eb="2">
      <t>チョウサ</t>
    </rPh>
    <rPh sb="2" eb="4">
      <t>ホウホウ</t>
    </rPh>
    <phoneticPr fontId="2"/>
  </si>
  <si>
    <t>利用者調査全体のコメント</t>
  </si>
  <si>
    <t>利用者調査結果</t>
    <rPh sb="0" eb="3">
      <t>リヨウシャ</t>
    </rPh>
    <rPh sb="3" eb="5">
      <t>チョウサ</t>
    </rPh>
    <phoneticPr fontId="2"/>
  </si>
  <si>
    <t>共通評価項目</t>
  </si>
  <si>
    <t>は い</t>
  </si>
  <si>
    <t>無回答
非該当</t>
    <rPh sb="0" eb="3">
      <t>ムカイトウ</t>
    </rPh>
    <rPh sb="4" eb="7">
      <t>ヒガイトウ</t>
    </rPh>
    <phoneticPr fontId="2"/>
  </si>
  <si>
    <t>コメント</t>
    <phoneticPr fontId="2"/>
  </si>
  <si>
    <t>どちらとも
いえない</t>
    <phoneticPr fontId="2"/>
  </si>
  <si>
    <t>いいえ</t>
    <phoneticPr fontId="2"/>
  </si>
  <si>
    <t>年</t>
  </si>
  <si>
    <t>月</t>
  </si>
  <si>
    <t>日</t>
    <rPh sb="0" eb="1">
      <t>ニチ</t>
    </rPh>
    <phoneticPr fontId="2"/>
  </si>
  <si>
    <t>東京都福祉サービス評価推進機構</t>
  </si>
  <si>
    <t>所在地</t>
    <rPh sb="0" eb="3">
      <t>ショザイチ</t>
    </rPh>
    <phoneticPr fontId="2"/>
  </si>
  <si>
    <t>機構</t>
    <rPh sb="0" eb="2">
      <t>キコウ</t>
    </rPh>
    <phoneticPr fontId="2"/>
  </si>
  <si>
    <t>印</t>
    <phoneticPr fontId="2"/>
  </si>
  <si>
    <t>評価者氏名・担当分野・評価者養成講習修了者番号</t>
    <rPh sb="6" eb="8">
      <t>タントウ</t>
    </rPh>
    <rPh sb="8" eb="10">
      <t>ブンヤ</t>
    </rPh>
    <phoneticPr fontId="2"/>
  </si>
  <si>
    <t>評価者氏名</t>
    <rPh sb="0" eb="2">
      <t>ヒョウカ</t>
    </rPh>
    <rPh sb="2" eb="3">
      <t>シャ</t>
    </rPh>
    <rPh sb="3" eb="5">
      <t>シメイ</t>
    </rPh>
    <phoneticPr fontId="2"/>
  </si>
  <si>
    <t>担当分野</t>
    <rPh sb="0" eb="2">
      <t>タントウ</t>
    </rPh>
    <rPh sb="2" eb="4">
      <t>ブンヤ</t>
    </rPh>
    <phoneticPr fontId="2"/>
  </si>
  <si>
    <t>修了者番号</t>
    <rPh sb="0" eb="3">
      <t>シュウリョウシャ</t>
    </rPh>
    <rPh sb="3" eb="5">
      <t>バンゴウ</t>
    </rPh>
    <phoneticPr fontId="2"/>
  </si>
  <si>
    <t>①</t>
  </si>
  <si>
    <t>②</t>
  </si>
  <si>
    <t>③</t>
  </si>
  <si>
    <t>評価対象事業所名称</t>
    <rPh sb="6" eb="7">
      <t>ショ</t>
    </rPh>
    <phoneticPr fontId="2"/>
  </si>
  <si>
    <t>事業所連絡先</t>
    <rPh sb="2" eb="3">
      <t>ショ</t>
    </rPh>
    <phoneticPr fontId="2"/>
  </si>
  <si>
    <t>〒</t>
  </si>
  <si>
    <t>℡</t>
  </si>
  <si>
    <t>事業所代表者氏名</t>
    <rPh sb="2" eb="3">
      <t>ショ</t>
    </rPh>
    <phoneticPr fontId="2"/>
  </si>
  <si>
    <t>日</t>
  </si>
  <si>
    <t>利用者調査票配付日（実施日）</t>
    <rPh sb="5" eb="6">
      <t>ヒョウ</t>
    </rPh>
    <rPh sb="6" eb="8">
      <t>ハイフ</t>
    </rPh>
    <rPh sb="8" eb="9">
      <t>ビ</t>
    </rPh>
    <rPh sb="10" eb="13">
      <t>ジッシビ</t>
    </rPh>
    <phoneticPr fontId="2"/>
  </si>
  <si>
    <t>利用者調査結果報告日</t>
    <rPh sb="5" eb="7">
      <t>ケッカ</t>
    </rPh>
    <rPh sb="7" eb="9">
      <t>ホウコク</t>
    </rPh>
    <rPh sb="9" eb="10">
      <t>ビ</t>
    </rPh>
    <phoneticPr fontId="2"/>
  </si>
  <si>
    <t>自己評価の調査票配付日</t>
    <rPh sb="0" eb="2">
      <t>ジコ</t>
    </rPh>
    <rPh sb="2" eb="4">
      <t>ヒョウカ</t>
    </rPh>
    <rPh sb="5" eb="8">
      <t>チョウサヒョウ</t>
    </rPh>
    <rPh sb="8" eb="10">
      <t>ハイフ</t>
    </rPh>
    <rPh sb="10" eb="11">
      <t>ビ</t>
    </rPh>
    <phoneticPr fontId="2"/>
  </si>
  <si>
    <t>年</t>
    <rPh sb="0" eb="1">
      <t>ネン</t>
    </rPh>
    <phoneticPr fontId="2"/>
  </si>
  <si>
    <t>月</t>
    <rPh sb="0" eb="1">
      <t>ゲツ</t>
    </rPh>
    <phoneticPr fontId="2"/>
  </si>
  <si>
    <t>日</t>
    <rPh sb="0" eb="1">
      <t>ビ</t>
    </rPh>
    <phoneticPr fontId="2"/>
  </si>
  <si>
    <t>自己評価結果報告日</t>
    <rPh sb="0" eb="2">
      <t>ジコ</t>
    </rPh>
    <rPh sb="2" eb="4">
      <t>ヒョウカ</t>
    </rPh>
    <rPh sb="4" eb="6">
      <t>ケッカ</t>
    </rPh>
    <rPh sb="6" eb="8">
      <t>ホウコク</t>
    </rPh>
    <rPh sb="8" eb="9">
      <t>ビ</t>
    </rPh>
    <phoneticPr fontId="2"/>
  </si>
  <si>
    <t>月</t>
    <rPh sb="0" eb="1">
      <t>ツキ</t>
    </rPh>
    <phoneticPr fontId="2"/>
  </si>
  <si>
    <t>日</t>
    <rPh sb="0" eb="1">
      <t>ヒ</t>
    </rPh>
    <phoneticPr fontId="2"/>
  </si>
  <si>
    <t>事業者代表者氏名</t>
  </si>
  <si>
    <t>印</t>
  </si>
  <si>
    <t>評価推進機構入力欄</t>
    <rPh sb="0" eb="2">
      <t>ヒョウカ</t>
    </rPh>
    <rPh sb="2" eb="4">
      <t>スイシン</t>
    </rPh>
    <rPh sb="4" eb="6">
      <t>キコウ</t>
    </rPh>
    <rPh sb="6" eb="8">
      <t>ニュウリョク</t>
    </rPh>
    <rPh sb="8" eb="9">
      <t>ラン</t>
    </rPh>
    <phoneticPr fontId="2"/>
  </si>
  <si>
    <t>④</t>
    <phoneticPr fontId="2"/>
  </si>
  <si>
    <t>⑥</t>
    <phoneticPr fontId="2"/>
  </si>
  <si>
    <t>s_hyoka</t>
    <phoneticPr fontId="2"/>
  </si>
  <si>
    <t>評価</t>
    <rPh sb="0" eb="2">
      <t>ヒョウカ</t>
    </rPh>
    <phoneticPr fontId="2"/>
  </si>
  <si>
    <t>標準項目</t>
    <rPh sb="0" eb="2">
      <t>ヒョウジュン</t>
    </rPh>
    <rPh sb="2" eb="4">
      <t>コウモク</t>
    </rPh>
    <phoneticPr fontId="2"/>
  </si>
  <si>
    <t>head_hyojyun</t>
    <phoneticPr fontId="2"/>
  </si>
  <si>
    <t>s_hyojyun</t>
    <phoneticPr fontId="2"/>
  </si>
  <si>
    <t>head_c</t>
    <phoneticPr fontId="2"/>
  </si>
  <si>
    <t>　　</t>
    <phoneticPr fontId="2"/>
  </si>
  <si>
    <t>Ⅱ</t>
  </si>
  <si>
    <t>Ⅲ</t>
  </si>
  <si>
    <t>h_main</t>
    <phoneticPr fontId="2"/>
  </si>
  <si>
    <t>head_main</t>
    <phoneticPr fontId="2"/>
  </si>
  <si>
    <t>head_page</t>
    <phoneticPr fontId="2"/>
  </si>
  <si>
    <t>name_c</t>
    <phoneticPr fontId="2"/>
  </si>
  <si>
    <t>head_sv</t>
    <phoneticPr fontId="2"/>
  </si>
  <si>
    <t>name_sv</t>
    <phoneticPr fontId="2"/>
  </si>
  <si>
    <t>head_hyoka</t>
    <phoneticPr fontId="2"/>
  </si>
  <si>
    <t>head_no</t>
    <phoneticPr fontId="2"/>
  </si>
  <si>
    <t>head_page_next</t>
    <phoneticPr fontId="2"/>
  </si>
  <si>
    <t>Ⅰ</t>
    <phoneticPr fontId="2"/>
  </si>
  <si>
    <t>回答数合計</t>
    <phoneticPr fontId="2"/>
  </si>
  <si>
    <t>場面観察方式の調査結果</t>
    <rPh sb="0" eb="2">
      <t>バメン</t>
    </rPh>
    <rPh sb="2" eb="4">
      <t>カンサツ</t>
    </rPh>
    <rPh sb="4" eb="6">
      <t>ホウシキ</t>
    </rPh>
    <rPh sb="7" eb="9">
      <t>チョウサ</t>
    </rPh>
    <rPh sb="9" eb="11">
      <t>ケッカ</t>
    </rPh>
    <phoneticPr fontId="2"/>
  </si>
  <si>
    <t>利用者総数</t>
    <phoneticPr fontId="2"/>
  </si>
  <si>
    <t>共通評価項目による調査対象者数</t>
    <phoneticPr fontId="2"/>
  </si>
  <si>
    <t>共通評価項目による調査の有効回答者数</t>
    <phoneticPr fontId="2"/>
  </si>
  <si>
    <t>サービスの実施項目（カテゴリー６-４）</t>
    <phoneticPr fontId="2"/>
  </si>
  <si>
    <t>サービス提供のプロセス項目（カテゴリー６-１～３、６-５～６）</t>
    <phoneticPr fontId="2"/>
  </si>
  <si>
    <t>共通評価項目</t>
    <phoneticPr fontId="2"/>
  </si>
  <si>
    <t>tit_c_1</t>
    <phoneticPr fontId="2"/>
  </si>
  <si>
    <t>tit_c_2</t>
    <phoneticPr fontId="2"/>
  </si>
  <si>
    <t>tit_c_3</t>
    <phoneticPr fontId="2"/>
  </si>
  <si>
    <t>cmt_c_1</t>
    <phoneticPr fontId="2"/>
  </si>
  <si>
    <t>cmt_c_2</t>
    <phoneticPr fontId="2"/>
  </si>
  <si>
    <t>cmt_c_3</t>
    <phoneticPr fontId="2"/>
  </si>
  <si>
    <t>サブカテゴリー毎の
標準項目実施状況</t>
    <phoneticPr fontId="2"/>
  </si>
  <si>
    <t>head_hykorg</t>
    <phoneticPr fontId="2"/>
  </si>
  <si>
    <t>評価項目</t>
    <rPh sb="0" eb="2">
      <t>ヒョウカ</t>
    </rPh>
    <rPh sb="2" eb="4">
      <t>コウモク</t>
    </rPh>
    <phoneticPr fontId="2"/>
  </si>
  <si>
    <t>タイトル①</t>
    <phoneticPr fontId="2"/>
  </si>
  <si>
    <t>内容①</t>
    <rPh sb="0" eb="2">
      <t>ナイヨウ</t>
    </rPh>
    <phoneticPr fontId="2"/>
  </si>
  <si>
    <t>タイトル②</t>
    <phoneticPr fontId="2"/>
  </si>
  <si>
    <t>内容②</t>
    <rPh sb="0" eb="2">
      <t>ナイヨウ</t>
    </rPh>
    <phoneticPr fontId="2"/>
  </si>
  <si>
    <t>タイトル③</t>
    <phoneticPr fontId="2"/>
  </si>
  <si>
    <t>内容③</t>
    <rPh sb="0" eb="2">
      <t>ナイヨウ</t>
    </rPh>
    <phoneticPr fontId="2"/>
  </si>
  <si>
    <t>s_hykorg</t>
    <phoneticPr fontId="2"/>
  </si>
  <si>
    <t>tit_hykorg</t>
    <phoneticPr fontId="2"/>
  </si>
  <si>
    <t>cmt_hykorg</t>
    <phoneticPr fontId="2"/>
  </si>
  <si>
    <t>spc_row</t>
    <phoneticPr fontId="2"/>
  </si>
  <si>
    <t>事業者が特に力を入れている取り組み①</t>
    <phoneticPr fontId="2"/>
  </si>
  <si>
    <t>事業者が特に力を入れている取り組み②</t>
    <phoneticPr fontId="2"/>
  </si>
  <si>
    <t>事業者が特に力を入れている取り組み③</t>
    <phoneticPr fontId="2"/>
  </si>
  <si>
    <t>〒　</t>
    <phoneticPr fontId="2"/>
  </si>
  <si>
    <t>所在地　</t>
    <rPh sb="0" eb="3">
      <t>ショザイチ</t>
    </rPh>
    <phoneticPr fontId="2"/>
  </si>
  <si>
    <t>認証評価機関番号　</t>
    <phoneticPr fontId="2"/>
  </si>
  <si>
    <t>電話番号　</t>
    <rPh sb="0" eb="2">
      <t>デンワ</t>
    </rPh>
    <rPh sb="2" eb="4">
      <t>バンゴウ</t>
    </rPh>
    <phoneticPr fontId="2"/>
  </si>
  <si>
    <t>理念・方針　（関連　カテゴリー１　リーダーシップと意思決定）</t>
  </si>
  <si>
    <t>期待する職員像　（関連　カテゴリー５　職員と組織の能力向上）</t>
  </si>
  <si>
    <t>（１）職員に求めている人材像や役割</t>
  </si>
  <si>
    <t>（２）職員に期待すること（職員に持って欲しい使命感）</t>
  </si>
  <si>
    <t>内容</t>
    <phoneticPr fontId="2"/>
  </si>
  <si>
    <t>title</t>
    <phoneticPr fontId="2"/>
  </si>
  <si>
    <t>事業者が大切にしている考え（事業者の理念・ビジョン・使命など）のうち、
特に重要なもの（上位５つ程度）を簡潔に記述　
（関連　カテゴリー１　リーダーシップと意思決定）</t>
    <phoneticPr fontId="2"/>
  </si>
  <si>
    <t>公益財団法人　東京都福祉保健財団理事長　殿</t>
    <rPh sb="0" eb="2">
      <t>コウエキ</t>
    </rPh>
    <phoneticPr fontId="2"/>
  </si>
  <si>
    <t>調査の視点：「日常生活で利用者の発するサイン（呼びかけ、声なき呼びかけ、まなざし等）と</t>
    <rPh sb="0" eb="2">
      <t>チョウサ</t>
    </rPh>
    <rPh sb="3" eb="5">
      <t>シテン</t>
    </rPh>
    <rPh sb="7" eb="9">
      <t>ニチジョウ</t>
    </rPh>
    <rPh sb="9" eb="11">
      <t>セイカツ</t>
    </rPh>
    <rPh sb="12" eb="15">
      <t>リヨウシャ</t>
    </rPh>
    <rPh sb="16" eb="17">
      <t>ハッ</t>
    </rPh>
    <rPh sb="23" eb="24">
      <t>ヨ</t>
    </rPh>
    <rPh sb="28" eb="29">
      <t>コエ</t>
    </rPh>
    <rPh sb="31" eb="32">
      <t>ヨ</t>
    </rPh>
    <rPh sb="40" eb="41">
      <t>ナド</t>
    </rPh>
    <phoneticPr fontId="2"/>
  </si>
  <si>
    <t>それに対する職員のかかわり」及び「そのかかわりによる利用者の気持ちの変化」</t>
    <rPh sb="3" eb="4">
      <t>タイ</t>
    </rPh>
    <rPh sb="6" eb="8">
      <t>ショクイン</t>
    </rPh>
    <rPh sb="14" eb="15">
      <t>オヨ</t>
    </rPh>
    <rPh sb="26" eb="29">
      <t>リヨウシャ</t>
    </rPh>
    <rPh sb="30" eb="32">
      <t>キモ</t>
    </rPh>
    <rPh sb="34" eb="36">
      <t>ヘンカ</t>
    </rPh>
    <phoneticPr fontId="2"/>
  </si>
  <si>
    <t>評価機関としての調査結果</t>
    <rPh sb="0" eb="2">
      <t>ヒョウカ</t>
    </rPh>
    <rPh sb="2" eb="4">
      <t>キカン</t>
    </rPh>
    <rPh sb="8" eb="10">
      <t>チョウサ</t>
    </rPh>
    <rPh sb="10" eb="12">
      <t>ケッカ</t>
    </rPh>
    <phoneticPr fontId="2"/>
  </si>
  <si>
    <t>《調査時に観察したさまざまな場面の中で、調査の視点に基づいて評価機関が選定した場面》</t>
    <phoneticPr fontId="2"/>
  </si>
  <si>
    <t>「評価機関としての調査結果」に対する事業者のコメント</t>
    <rPh sb="1" eb="3">
      <t>ヒョウカ</t>
    </rPh>
    <rPh sb="3" eb="5">
      <t>キカン</t>
    </rPh>
    <rPh sb="9" eb="11">
      <t>チョウサ</t>
    </rPh>
    <rPh sb="11" eb="13">
      <t>ケッカ</t>
    </rPh>
    <rPh sb="15" eb="16">
      <t>タイ</t>
    </rPh>
    <rPh sb="18" eb="21">
      <t>ジギョウシャ</t>
    </rPh>
    <phoneticPr fontId="2"/>
  </si>
  <si>
    <t>《選定した場面から評価機関が読み取った利用者の気持ちの変化》</t>
    <phoneticPr fontId="2"/>
  </si>
  <si>
    <t>評価機関名　</t>
    <phoneticPr fontId="2"/>
  </si>
  <si>
    <t>－</t>
    <phoneticPr fontId="2"/>
  </si>
  <si>
    <t>代表者氏名　</t>
    <phoneticPr fontId="2"/>
  </si>
  <si>
    <t>以下のとおり評価を行いましたので報告します。</t>
    <phoneticPr fontId="2"/>
  </si>
  <si>
    <t>⑤</t>
    <phoneticPr fontId="2"/>
  </si>
  <si>
    <t>福祉サービス種別</t>
    <phoneticPr fontId="2"/>
  </si>
  <si>
    <t>契約日</t>
    <phoneticPr fontId="2"/>
  </si>
  <si>
    <t>訪問調査日</t>
    <phoneticPr fontId="2"/>
  </si>
  <si>
    <t>評価合議日</t>
    <phoneticPr fontId="2"/>
  </si>
  <si>
    <t>コメント 
(利用者調査・事業評価の工夫点、補助者・専門家等の活用、第三者性確保のための措置などを記入）</t>
    <phoneticPr fontId="2"/>
  </si>
  <si>
    <t>評価機関から上記及び別紙の評価結果を含む評価結果報告書を受け取りました。
本報告書の内容のうち、
　　　　　　　　　　　　　　　　</t>
    <phoneticPr fontId="2"/>
  </si>
  <si>
    <t>利用者家族総数（世帯）</t>
    <rPh sb="3" eb="5">
      <t>カゾク</t>
    </rPh>
    <phoneticPr fontId="2"/>
  </si>
  <si>
    <t>head_c7</t>
    <phoneticPr fontId="2"/>
  </si>
  <si>
    <t>s_c7</t>
    <phoneticPr fontId="2"/>
  </si>
  <si>
    <t>目標の設定と
取り組み</t>
    <rPh sb="0" eb="2">
      <t>モクヒョウ</t>
    </rPh>
    <rPh sb="3" eb="5">
      <t>セッテイ</t>
    </rPh>
    <rPh sb="7" eb="8">
      <t>ト</t>
    </rPh>
    <rPh sb="9" eb="10">
      <t>ク</t>
    </rPh>
    <phoneticPr fontId="2"/>
  </si>
  <si>
    <t>取り組みの検証</t>
    <rPh sb="0" eb="1">
      <t>ト</t>
    </rPh>
    <rPh sb="2" eb="3">
      <t>ク</t>
    </rPh>
    <rPh sb="5" eb="7">
      <t>ケンショウ</t>
    </rPh>
    <phoneticPr fontId="2"/>
  </si>
  <si>
    <t>検証結果の反映</t>
    <rPh sb="0" eb="2">
      <t>ケンショウ</t>
    </rPh>
    <rPh sb="2" eb="4">
      <t>ケッカ</t>
    </rPh>
    <rPh sb="5" eb="7">
      <t>ハンエイ</t>
    </rPh>
    <phoneticPr fontId="2"/>
  </si>
  <si>
    <t>前年度の重要課題に対する組織的な活動（評価機関によるまとめ）</t>
    <rPh sb="0" eb="3">
      <t>ゼンネンド</t>
    </rPh>
    <rPh sb="4" eb="6">
      <t>ジュウヨウ</t>
    </rPh>
    <rPh sb="6" eb="8">
      <t>カダイ</t>
    </rPh>
    <rPh sb="9" eb="10">
      <t>タイ</t>
    </rPh>
    <rPh sb="12" eb="15">
      <t>ソシキテキ</t>
    </rPh>
    <rPh sb="16" eb="18">
      <t>カツドウ</t>
    </rPh>
    <rPh sb="19" eb="21">
      <t>ヒョウカ</t>
    </rPh>
    <rPh sb="21" eb="23">
      <t>キカン</t>
    </rPh>
    <phoneticPr fontId="2"/>
  </si>
  <si>
    <t>head_c_c7</t>
    <phoneticPr fontId="2"/>
  </si>
  <si>
    <t>組織マネジメント項目（カテゴリー１～５、７）</t>
    <rPh sb="0" eb="2">
      <t>ソシキ</t>
    </rPh>
    <rPh sb="8" eb="10">
      <t>コウモク</t>
    </rPh>
    <phoneticPr fontId="2"/>
  </si>
  <si>
    <t>cmt1_c_c7</t>
    <phoneticPr fontId="2"/>
  </si>
  <si>
    <t>cmt2_c_c7</t>
    <phoneticPr fontId="2"/>
  </si>
  <si>
    <t>hyoka_c7</t>
    <phoneticPr fontId="2"/>
  </si>
  <si>
    <t>指定番号</t>
    <rPh sb="0" eb="2">
      <t>シテイ</t>
    </rPh>
    <rPh sb="2" eb="4">
      <t>バンゴウ</t>
    </rPh>
    <phoneticPr fontId="2"/>
  </si>
  <si>
    <t>425</t>
    <phoneticPr fontId="2"/>
  </si>
  <si>
    <t>生活介護（主たる利用者が重症心身障害者）</t>
  </si>
  <si>
    <t>2022</t>
    <phoneticPr fontId="2"/>
  </si>
  <si>
    <t>1</t>
    <phoneticPr fontId="2"/>
  </si>
  <si>
    <t>D</t>
  </si>
  <si>
    <t>令和4年度</t>
  </si>
  <si>
    <t>令和4年度</t>
    <phoneticPr fontId="2"/>
  </si>
  <si>
    <t>1．事業所に通うことが、利用者の身体の機能や健康の維持・促進の役に立っているか</t>
  </si>
  <si>
    <t>2．事業所での活動は、利用者が興味や関心を持てるものになっているか</t>
  </si>
  <si>
    <t>3．事業所に通うことで、利用者の情緒が安定しているか</t>
  </si>
  <si>
    <t>4．事業所での人との関わりは、利用者に良い影響を与えているか</t>
  </si>
  <si>
    <t>5．利用者の様子や支援内容（体調変化時の対応含む）について、事業所と情報共有できているか</t>
  </si>
  <si>
    <t>6．家族に対する精神的なサポート（介護に関する悩み相談や、家族間交流の機会の提供等）は役に立っているか</t>
  </si>
  <si>
    <t>7．事業所内の清掃、整理整頓は行き届いているか</t>
  </si>
  <si>
    <t>8．職員の接遇・態度は適切か</t>
  </si>
  <si>
    <t>9．病気やけがをした際の職員の対応は信頼できるか</t>
  </si>
  <si>
    <t>10．利用者同士のトラブルに関する対応は信頼できるか</t>
  </si>
  <si>
    <t>11．利用者の気持ちを尊重した対応がされているか</t>
  </si>
  <si>
    <t>12．利用者のプライバシーは守られているか</t>
  </si>
  <si>
    <t>13．個別の計画作成時に、利用者や家族の状況や要望を聞かれているか</t>
  </si>
  <si>
    <t>14．サービス内容や計画に関する職員の説明はわかりやすいか</t>
  </si>
  <si>
    <t>15．利用者の不満や要望は対応されているか</t>
  </si>
  <si>
    <t>16．外部の苦情窓口（行政や第三者委員等）にも相談できることを伝えられているか</t>
  </si>
  <si>
    <t>利用者家族総数に対する回答者割合（％）</t>
    <phoneticPr fontId="2"/>
  </si>
  <si>
    <t>リーダーシップと意思決定</t>
  </si>
  <si>
    <t>カテゴリー1</t>
  </si>
  <si>
    <t>事業所が目指していることの実現に向けて一丸となっている</t>
  </si>
  <si>
    <t>サブカテゴリー1（1-1）</t>
  </si>
  <si>
    <t>評価項目1</t>
  </si>
  <si>
    <t>事業所が目指していること（理念・ビジョン、基本方針など）を周知している</t>
  </si>
  <si>
    <t>1. 事業所が目指していること（理念・ビジョン、基本方針など）について、職員の理解が深まるような取り組みを行っている</t>
  </si>
  <si>
    <t>2. 事業所が目指していること（理念・ビジョン、基本方針など）について、利用者本人や家族等の理解が深まるような取り組みを行っている</t>
  </si>
  <si>
    <t>評価項目2</t>
  </si>
  <si>
    <t>経営層（運営管理者含む）は自らの役割と責任を職員に対して表明し、事業所をリードしている</t>
  </si>
  <si>
    <t>1. 経営層は、事業所が目指していること（理念・ビジョン、基本方針など）の実現に向けて、自らの役割と責任を職員に伝えている</t>
  </si>
  <si>
    <t>2. 経営層は、事業所が目指していること（理念・ビジョン、基本方針など）の実現に向けて、自らの役割と責任に基づいて職員が取り組むべき方向性を提示し、リーダーシップを発揮している</t>
  </si>
  <si>
    <t>評価項目3</t>
  </si>
  <si>
    <t>重要な案件について、経営層（運営管理者含む）は実情を踏まえて意思決定し、その内容を関係者に周知している</t>
  </si>
  <si>
    <t>1. 重要な案件の検討や決定の手順があらかじめ決まっている</t>
  </si>
  <si>
    <t>2. 重要な意思決定に関し、その内容と決定経緯について職員に周知している</t>
  </si>
  <si>
    <t>3. 利用者等に対し、重要な案件に関する決定事項について、必要に応じてその内容と決定経緯を伝えている</t>
  </si>
  <si>
    <t>カテゴリー1の講評</t>
  </si>
  <si>
    <t>事業所を取り巻く環境の把握・活用及び計画の策定と実行</t>
  </si>
  <si>
    <t>カテゴリー2</t>
  </si>
  <si>
    <t>事業所を取り巻く環境について情報を把握・検討し、課題を抽出している</t>
  </si>
  <si>
    <t>サブカテゴリー1（2-1）</t>
  </si>
  <si>
    <t>1. 利用者アンケートなど、事業所側からの働きかけにより利用者の意向について情報を収集し、ニーズを把握している</t>
  </si>
  <si>
    <t>2. 事業所運営に対する職員の意向を把握・検討している</t>
  </si>
  <si>
    <t>3. 地域の福祉の現状について情報を収集し、ニーズを把握している</t>
  </si>
  <si>
    <t>4. 福祉事業全体の動向（行政や業界などの動き）について情報を収集し、課題やニーズを把握している</t>
  </si>
  <si>
    <t>5. 事業所の経営状況を把握・検討している</t>
  </si>
  <si>
    <t>6. 把握したニーズ等や検討内容を踏まえ、事業所として対応すべき課題を抽出している</t>
  </si>
  <si>
    <t>実践的な計画策定に取り組んでいる</t>
  </si>
  <si>
    <t>サブカテゴリー2（2-2）</t>
  </si>
  <si>
    <t>事業所が目指していること（理念・ビジョン、基本方針など）の実現に向けた中・長期計画及び単年度計画を策定している</t>
  </si>
  <si>
    <t>1. 課題をふまえ、事業所が目指していること（理念・ビジョン、基本方針など）の実現に向けた中・長期計画を策定している</t>
  </si>
  <si>
    <t>2. 中・長期計画をふまえた単年度計画を策定している</t>
  </si>
  <si>
    <t>3. 策定している計画に合わせた予算編成を行っている</t>
  </si>
  <si>
    <t>着実な計画の実行に取り組んでいる</t>
  </si>
  <si>
    <t>1. 事業所が目指していること（理念・ビジョン、基本方針など）の実現に向けた、計画の推進方法（体制、職員の役割や活動内容など）、目指す目標、達成度合いを測る指標を明示している</t>
  </si>
  <si>
    <t>2. 計画推進にあたり、進捗状況を確認し（半期・月単位など）、必要に応じて見直しをしながら取り組んでいる</t>
  </si>
  <si>
    <t>カテゴリー2の講評</t>
  </si>
  <si>
    <t>経営における社会的責任</t>
  </si>
  <si>
    <t>カテゴリー3</t>
  </si>
  <si>
    <t>社会人・福祉サービス事業者として守るべきことを明確にし、その達成に取り組んでいる</t>
  </si>
  <si>
    <t>サブカテゴリー1（3-1）</t>
  </si>
  <si>
    <t>社会人・福祉サービスに従事する者として守るべき法・規範・倫理などを周知し、遵守されるよう取り組んでいる</t>
  </si>
  <si>
    <t>1. 全職員に対して、社会人・福祉サービスに従事する者として守るべき法・規範・倫理（個人の尊厳を含む）などを周知し、理解が深まるように取り組んでいる</t>
  </si>
  <si>
    <t>2. 全職員に対して、守るべき法・規範・倫理（個人の尊厳を含む）などが遵守されるように取り組み、定期的に確認している。</t>
  </si>
  <si>
    <t>利用者の権利擁護のために、組織的な取り組みを行っている</t>
  </si>
  <si>
    <t>サブカテゴリー2（3-2）</t>
  </si>
  <si>
    <t>利用者の意向（意見・要望・苦情）を多様な方法で把握し、迅速に対応する体制を整えている</t>
  </si>
  <si>
    <t>1. 苦情解決制度を利用できることや事業者以外の相談先を遠慮なく利用できることを、利用者に伝えている</t>
  </si>
  <si>
    <t>2. 利用者の意向（意見・要望・苦情）に対し、組織的に速やかに対応する仕組みがある</t>
  </si>
  <si>
    <t>虐待に対し組織的な防止対策と対応をしている</t>
  </si>
  <si>
    <t>1. 利用者の気持ちを傷つけるような職員の言動、虐待が行われることのないよう、職員が相互に日常の言動を振り返り、組織的に防止対策を徹底している</t>
  </si>
  <si>
    <t>2. 虐待を受けている疑いのある利用者の情報を得たときや、虐待の事実を把握した際には、組織として関係機関と連携しながら対応する体制を整えている</t>
  </si>
  <si>
    <t>地域の福祉に役立つ取り組みを行っている</t>
  </si>
  <si>
    <t>サブカテゴリー3（3-3）</t>
  </si>
  <si>
    <t>透明性を高め、地域との関係づくりに向けて取り組んでいる</t>
  </si>
  <si>
    <t>1. 透明性を高めるために、事業所の活動内容を開示するなど開かれた組織となるよう取り組んでいる</t>
  </si>
  <si>
    <t>2. ボランティア、実習生及び見学・体験する小・中学生などの受け入れ体制を整備している</t>
  </si>
  <si>
    <t>地域の福祉ニーズにもとづき、地域貢献の取り組みをしている</t>
  </si>
  <si>
    <t>1. 地域の福祉ニーズにもとづき、事業所の機能や専門性をいかした地域貢献の取り組みをしている</t>
  </si>
  <si>
    <t>2. 事業所が地域の一員としての役割を果たすため、地域関係機関のネットワーク（事業者連絡会、施設長会など）に参画している</t>
  </si>
  <si>
    <t>3. 地域ネットワーク内での共通課題について、協働できる体制を整えて、取り組んでいる</t>
  </si>
  <si>
    <t>カテゴリー3の講評</t>
  </si>
  <si>
    <t>リスクマネジメント</t>
  </si>
  <si>
    <t>カテゴリー4</t>
  </si>
  <si>
    <t>リスクマネジメントに計画的に取り組んでいる</t>
  </si>
  <si>
    <t>サブカテゴリー1（4-1）</t>
  </si>
  <si>
    <t>事業所としてリスクマネジメントに取り組んでいる</t>
  </si>
  <si>
    <t>1. 事業所が目指していることの実現を阻害する恐れのあるリスク（事故、感染症、侵入、災害、経営環境の変化など）を洗い出し、どのリスクに対策を講じるかについて優先順位をつけている</t>
  </si>
  <si>
    <t>2. 優先順位の高さに応じて、リスクに対し必要な対策をとっている</t>
  </si>
  <si>
    <t>3. 災害や深刻な事故等に遭遇した場合に備え、事業継続計画（ＢＣＰ）を策定している</t>
  </si>
  <si>
    <t>4. リスクに対する必要な対策や事業継続計画について、職員、利用者、関係機関などに周知し、理解して対応できるように取り組んでいる</t>
  </si>
  <si>
    <t>5. 事故、感染症、侵入、災害などが発生したときは、要因及び対応を分析し、再発防止と対策の見直しに取り組んでいる</t>
  </si>
  <si>
    <t>事業所の情報管理を適切に行い活用できるようにしている</t>
  </si>
  <si>
    <t>サブカテゴリー2（4-2）</t>
  </si>
  <si>
    <t>1. 情報の収集、利用、保管、廃棄について規程・ルールを定め、職員（実習生やボランティアを含む）が理解し遵守するための取り組みを行っている</t>
  </si>
  <si>
    <t>2. 収集した情報は、必要な人が必要なときに活用できるように整理・管理している</t>
  </si>
  <si>
    <t>3. 情報の重要性や機密性を踏まえ、アクセス権限を設定するほか、情報漏えい防止のための対策をとっている</t>
  </si>
  <si>
    <t>4. 事業所で扱っている個人情報については、「個人情報保護法」の趣旨を踏まえ、利用目的の明示及び開示請求への対応を含む規程・体制を整備している</t>
  </si>
  <si>
    <t>カテゴリー4の講評</t>
  </si>
  <si>
    <t>職員と組織の能力向上</t>
  </si>
  <si>
    <t>カテゴリー5</t>
  </si>
  <si>
    <t>事業所が目指している経営・サービスを実現する人材の確保・育成・定着に取り組んでいる</t>
  </si>
  <si>
    <t>サブカテゴリー1（5-1）</t>
  </si>
  <si>
    <t>事業所が目指していることの実現に必要な人材構成にしている</t>
  </si>
  <si>
    <t>1. 事業所が求める人材の確保ができるよう工夫している</t>
  </si>
  <si>
    <t>2. 事業所が求める人材、事業所の状況を踏まえ、育成や将来の人材構成を見据えた異動や配置に取り組んでいる</t>
  </si>
  <si>
    <t>事業所の求める人材像に基づき人材育成計画を策定している</t>
  </si>
  <si>
    <t>1. 事業所が求める職責または職務内容に応じた長期的な展望（キャリアパス）が職員に分かりやすく周知されている</t>
  </si>
  <si>
    <t>2. 事業所が求める職責または職務内容に応じた長期的な展望（キャリアパス）と連動した事業所の人材育成計画を策定している</t>
  </si>
  <si>
    <t>事業所の求める人材像を踏まえた職員の育成に取り組んでいる</t>
  </si>
  <si>
    <t>1. 勤務形態に関わらず、職員にさまざまな方法で研修等を実施している</t>
  </si>
  <si>
    <t>2. 職員一人ひとりの意向や経験等に基づき、個人別の育成（研修）計画を策定している</t>
  </si>
  <si>
    <t>3. 職員一人ひとりの育成の成果を確認し、個人別の育成（研修）計画へ反映している</t>
  </si>
  <si>
    <t>4. 指導を担当する職員に対して、自らの役割を理解してより良い指導ができるよう組織的に支援を行っている</t>
  </si>
  <si>
    <t>評価項目4</t>
  </si>
  <si>
    <t>職員の定着に向け、職員の意欲向上に取り組んでいる</t>
  </si>
  <si>
    <t>1. 事業所の特性を踏まえ、職員の育成・評価と処遇（賃金、昇進・昇格等）・称賛などを連動させている</t>
  </si>
  <si>
    <t>2. 就業状況（勤務時間や休暇取得、職場環境・健康・ストレスなど）を把握し、安心して働き続けられる職場づくりに取り組んでいる</t>
  </si>
  <si>
    <t>3. 職員の意識を把握し、意欲と働きがいの向上に取り組んでいる</t>
  </si>
  <si>
    <t>4. 職員間の良好な人間関係構築のための取り組みを行っている</t>
  </si>
  <si>
    <t>組織力の向上に取り組んでいる</t>
  </si>
  <si>
    <t>サブカテゴリー2（5-2）</t>
  </si>
  <si>
    <t>組織力の向上に向け、組織としての学びとチームワークの促進に取り組んでいる</t>
  </si>
  <si>
    <t>1. 職員一人ひとりが学んだ研修内容を、レポートや発表等を通じて共有化している</t>
  </si>
  <si>
    <t>2. 職員一人ひとりの日頃の気づきや工夫について、互いに話し合い、サービスの質の向上や業務改善に活かす仕組みを設けている</t>
  </si>
  <si>
    <t>3. 目標達成や課題解決に向けて、チームでの活動が効果的に進むよう取り組んでいる</t>
  </si>
  <si>
    <t>カテゴリー5の講評</t>
  </si>
  <si>
    <t>事業所の重要課題に対する組織的な活動</t>
  </si>
  <si>
    <t>カテゴリー7</t>
  </si>
  <si>
    <t>事業所の重要課題に対して、目標設定・取り組み・結果の検証・次期の事業活動等への反映を行っている</t>
  </si>
  <si>
    <t>サブカテゴリー1（7-1）</t>
  </si>
  <si>
    <t>事業所の理念・基本方針の実現を図る上での重要課題について、前年度具体的な目標を設定して取り組み、結果を検証して、今年度以降の改善につなげている（その１）</t>
  </si>
  <si>
    <t>評価項目１で確認した組織的な活動や評語の選択に関する講評</t>
    <phoneticPr fontId="2"/>
  </si>
  <si>
    <t>事業所の理念・基本方針の実現を図る上での重要課題について、前年度具体的な目標を設定して取り組み、結果を検証して、今年度以降の改善につなげている（その２）</t>
  </si>
  <si>
    <t>評価項目２で確認した組織的な活動や評語の選択に関する講評</t>
    <phoneticPr fontId="2"/>
  </si>
  <si>
    <t>サービス情報の提供</t>
  </si>
  <si>
    <t>サブカテゴリー1</t>
  </si>
  <si>
    <t>利用希望者等に対してサービスの情報を提供している</t>
  </si>
  <si>
    <t>1. 利用希望者等が入手できる媒体で、事業所の情報を提供している</t>
  </si>
  <si>
    <t>2. 利用希望者等の特性を考慮し、提供する情報の表記や内容をわかりやすいものにしている</t>
  </si>
  <si>
    <t>3. 事業所の情報を、行政や関係機関等に提供している</t>
  </si>
  <si>
    <t>4. 利用希望者等の問い合わせや見学の要望があった場合には、個別の状況に応じて対応している</t>
  </si>
  <si>
    <t>サブカテゴリー1の講評</t>
  </si>
  <si>
    <t>サービスの開始・終了時の対応</t>
  </si>
  <si>
    <t>サブカテゴリー2</t>
  </si>
  <si>
    <t>サービスの開始にあたり利用者等に説明し、同意を得ている</t>
  </si>
  <si>
    <t>1. サービスの開始にあたり、基本的ルール、重要事項等を利用者等の状況に応じて説明している</t>
  </si>
  <si>
    <t>2. サービス内容や利用者負担金等について、利用者等の同意を得るようにしている</t>
  </si>
  <si>
    <t>3. サービスに関する説明の際に、利用者等の意向を確認し、記録化している</t>
  </si>
  <si>
    <t>サービスの開始及び終了の際に、環境変化に対応できるよう支援を行っている</t>
  </si>
  <si>
    <t>1. サービス開始時に、利用者の支援に必要な個別事情や要望を決められた書式に記録し、把握している</t>
  </si>
  <si>
    <t>2. 利用開始直後には、利用者の不安やストレスが軽減されるように支援を行っている</t>
  </si>
  <si>
    <t>3. サービス利用前の生活をふまえた支援を行っている</t>
  </si>
  <si>
    <t>4. サービスの終了時には、利用者等の不安を軽減し、支援の継続性に配慮した支援を行っている</t>
  </si>
  <si>
    <t>サブカテゴリー2の講評</t>
  </si>
  <si>
    <t>個別状況に応じた計画策定・記録</t>
  </si>
  <si>
    <t>サブカテゴリー3</t>
  </si>
  <si>
    <t>定められた手順に従ってアセスメントを行い、利用者の課題を個別のサービス場面ごとに明示している</t>
  </si>
  <si>
    <t>1. 利用者の心身状況や生活状況等を、組織が定めた統一した様式によって記録し、把握している</t>
  </si>
  <si>
    <t>2. 利用者一人ひとりのニーズや課題を明示する手続きを定め、記録している</t>
  </si>
  <si>
    <t>3. アセスメントの定期的見直しの時期と手順を定めている</t>
  </si>
  <si>
    <t>利用者等の希望と関係者の意見を取り入れた個別の支援計画を作成している</t>
  </si>
  <si>
    <t>1. 計画は、利用者等の希望を尊重して作成、見直しをしている</t>
  </si>
  <si>
    <t>2. 計画は、見直しの時期・手順等の基準を定めたうえで、必要に応じて見直している</t>
  </si>
  <si>
    <t>3. 計画を緊急に変更する場合のしくみを整備している</t>
  </si>
  <si>
    <t>利用者に関する記録が行われ、管理体制を確立している</t>
  </si>
  <si>
    <t>1. 利用者一人ひとりに関する必要な情報を記載するしくみがある</t>
  </si>
  <si>
    <t>2. 計画に沿った具体的な支援内容と、その結果利用者の状態がどのように推移したのかについて具体的に記録している</t>
  </si>
  <si>
    <t>利用者の状況等に関する情報を職員間で共有化している</t>
  </si>
  <si>
    <t>1. 計画の内容や個人の記録を、支援を担当する職員すべてが共有し、活用している</t>
  </si>
  <si>
    <t>2. 申し送り・引継ぎ等により、利用者に変化があった場合の情報を職員間で共有化している</t>
  </si>
  <si>
    <t>サブカテゴリー3の講評</t>
  </si>
  <si>
    <t>プライバシーの保護等個人の尊厳の尊重</t>
  </si>
  <si>
    <t>サブカテゴリー5</t>
  </si>
  <si>
    <t>利用者のプライバシー保護を徹底している</t>
  </si>
  <si>
    <t>1. 利用者に関する情報（事項）を外部とやりとりする必要が生じた場合には、利用者等の同意を得るようにしている</t>
  </si>
  <si>
    <t>2. 日常の支援の中で、利用者のプライバシーに配慮した支援を行っている</t>
  </si>
  <si>
    <t>3. 利用者の羞恥心に配慮した支援を行っている</t>
  </si>
  <si>
    <t>サービスの実施にあたり、利用者の権利を守り、個人の意思を尊重している</t>
  </si>
  <si>
    <t>1. 日常の支援にあたっては、個人の意思を尊重している（利用者が「ノー」と言える機会を設けている）</t>
  </si>
  <si>
    <t>2. 利用者一人ひとりの価値観や生活習慣に配慮した支援を行っている</t>
  </si>
  <si>
    <t>サブカテゴリー5の講評</t>
  </si>
  <si>
    <t>事業所業務の標準化</t>
  </si>
  <si>
    <t>サブカテゴリー6</t>
  </si>
  <si>
    <t>手引書等を整備し、事業所業務の標準化を図るための取り組みをしている</t>
  </si>
  <si>
    <t>1. 手引書(基準書、手順書、マニュアル)等で、事業所が提供しているサービスの基本事項や手順等を明確にしている</t>
  </si>
  <si>
    <t>2. 提供しているサービスが定められた基本事項や手順等に沿っているかどうかを定期的に点検・見直しをしている</t>
  </si>
  <si>
    <t>3. 職員は、わからないことが起きた際や業務点検の手段として、日常的に手引書等を活用している</t>
  </si>
  <si>
    <t>サービスの向上をめざして、事業所の標準的な業務水準を見直す取り組みをしている</t>
  </si>
  <si>
    <t>1. 提供しているサービスの基本事項や手順等は改変の時期や見直しの基準が定められている</t>
  </si>
  <si>
    <t>2. 提供しているサービスの基本事項や手順等の見直しにあたり、職員や利用者等からの意見や提案を反映するようにしている</t>
  </si>
  <si>
    <t>サブカテゴリー6の講評</t>
  </si>
  <si>
    <t>サブカテゴリー4</t>
  </si>
  <si>
    <t>サービスの実施項目</t>
  </si>
  <si>
    <t>個別の支援計画に基づいて利用者一人ひとりの発達の状態に応じた支援を行っている</t>
  </si>
  <si>
    <t>1. 個別の支援計画に基づいた支援を行っている</t>
  </si>
  <si>
    <t>2. 利用者の特性に応じて、コミュニケーションのとり方を工夫している</t>
  </si>
  <si>
    <t>3. 関係機関（福祉関係機関、医療機関等）と連携をとって、支援を行っている</t>
  </si>
  <si>
    <t>評価項目1の講評</t>
  </si>
  <si>
    <t>【食事の支援がある事業所のみ】利用者が食事を楽しめるよう支援を行っている</t>
  </si>
  <si>
    <t>1. 食事時間が楽しいひとときとなるよう環境を整えている</t>
  </si>
  <si>
    <t>2. 利用者の状態やペースに合った食事となるよう、必要な支援（見守り、声かけ、食の形態や用具の工夫等）を行っている</t>
  </si>
  <si>
    <t>3. 利用者が安全に食事をとれるよう取り組みを行っている</t>
  </si>
  <si>
    <t>4. 食物アレルギーや疾患等については、医師の指示に従い、対応している</t>
  </si>
  <si>
    <t>5. 食事の彩りや献立を工夫するなど、食に関心を持てるようにしている</t>
  </si>
  <si>
    <t>6. 利用者の状況をふまえ家庭での食事について助言を行っている</t>
  </si>
  <si>
    <t>評価項目2の講評</t>
  </si>
  <si>
    <t>利用者一人ひとりの状況に応じて生活上で必要な支援を行っている</t>
  </si>
  <si>
    <t>1. 身の回りの支援は、利用者一人ひとりの健康状態や身体機能に合わせて行っている</t>
  </si>
  <si>
    <t>2. 一人ひとりの有する能力を活かせるよう個別のプログラムを実施している</t>
  </si>
  <si>
    <t>3. 送迎は、利用者と保護者等の状況に応じて送迎方法を検討し、行っている</t>
  </si>
  <si>
    <t>4. 【入浴を実施している事業所のみ】
入浴の支援は、利用者一人ひとりの健康状態や身体機能に合わせて行っている</t>
  </si>
  <si>
    <t>評価項目3の講評</t>
  </si>
  <si>
    <t>利用者の健康を維持するための支援を行っている</t>
  </si>
  <si>
    <t>1. 利用者の健康状態について、保護者や医療機関等から必要な情報を収集している</t>
  </si>
  <si>
    <t>2. 利用者の状態に応じた健康管理を行い、体調変化に速やかに対応できる体制を整えている</t>
  </si>
  <si>
    <t>3. 日常的に利用者の口腔ケアを行っている</t>
  </si>
  <si>
    <t>4. 医療処置や服薬管理は過誤等の防止に向けた取り組みをしている</t>
  </si>
  <si>
    <t>評価項目4の講評</t>
  </si>
  <si>
    <t>利用者の主体性を尊重し、施設での生活が楽しく快適になるような取り組みを行っている</t>
  </si>
  <si>
    <t>評価項目5</t>
  </si>
  <si>
    <t>1. 日常生活の支援は利用者の主体性を尊重して行っている</t>
  </si>
  <si>
    <t>2. 利用者が安心して活動できるよう、状況に応じて室内の環境を工夫している</t>
  </si>
  <si>
    <t>3. 利用者の状況や希望に沿って、多様な体験ができるようにしている</t>
  </si>
  <si>
    <t>評価項目5の講評</t>
  </si>
  <si>
    <t>家族との交流・連携を図り支援を行っている</t>
  </si>
  <si>
    <t>評価項目6</t>
  </si>
  <si>
    <t>1. 利用者のサービス提供時の様子や家庭での普段の様子を家族と情報交換し、支援に活かしている</t>
  </si>
  <si>
    <t>2. 家族の意見や要望を活かした支援を行っている</t>
  </si>
  <si>
    <t>3. 家族の状況に配慮し、相談対応や支援を行っている</t>
  </si>
  <si>
    <t>4. 利用者や家族に合った療育方法等について助言している</t>
  </si>
  <si>
    <t>評価項目6の講評</t>
  </si>
  <si>
    <t>地域との連携のもとに利用者の生活の幅を広げるための取り組みを行っている</t>
  </si>
  <si>
    <t>評価項目7</t>
  </si>
  <si>
    <t>1. 地域の情報を収集し、利用者の状況に応じて提供している</t>
  </si>
  <si>
    <t>2. 必要に応じて、利用者が地域の資源を利用し、多様な体験や交流ができるよう支援を行っている</t>
  </si>
  <si>
    <t>評価項目7の講評</t>
  </si>
  <si>
    <t>1-1-1</t>
  </si>
  <si>
    <t>120</t>
  </si>
  <si>
    <t>00546</t>
  </si>
  <si>
    <t>17430</t>
  </si>
  <si>
    <t>1-1-2</t>
  </si>
  <si>
    <t>17431</t>
  </si>
  <si>
    <t>1-1-3</t>
  </si>
  <si>
    <t>17432</t>
  </si>
  <si>
    <t>2-1-1</t>
  </si>
  <si>
    <t>121</t>
  </si>
  <si>
    <t>00547</t>
  </si>
  <si>
    <t>17433</t>
  </si>
  <si>
    <t>2-2-1</t>
  </si>
  <si>
    <t>00548</t>
  </si>
  <si>
    <t>17434</t>
  </si>
  <si>
    <t>2-2-2</t>
  </si>
  <si>
    <t>17435</t>
  </si>
  <si>
    <t>3-1-1</t>
  </si>
  <si>
    <t>122</t>
  </si>
  <si>
    <t>00549</t>
  </si>
  <si>
    <t>17436</t>
  </si>
  <si>
    <t>3-2-1</t>
  </si>
  <si>
    <t>00550</t>
  </si>
  <si>
    <t>17437</t>
  </si>
  <si>
    <t>3-2-2</t>
  </si>
  <si>
    <t>17438</t>
  </si>
  <si>
    <t>3-3-1</t>
  </si>
  <si>
    <t>00551</t>
  </si>
  <si>
    <t>17439</t>
  </si>
  <si>
    <t>3-3-2</t>
  </si>
  <si>
    <t>17440</t>
  </si>
  <si>
    <t>4-1-1</t>
  </si>
  <si>
    <t>123</t>
  </si>
  <si>
    <t>00552</t>
  </si>
  <si>
    <t>17441</t>
  </si>
  <si>
    <t>4-2-1</t>
  </si>
  <si>
    <t>00553</t>
  </si>
  <si>
    <t>17442</t>
  </si>
  <si>
    <t>5-1-1</t>
  </si>
  <si>
    <t>124</t>
  </si>
  <si>
    <t>00554</t>
  </si>
  <si>
    <t>17443</t>
  </si>
  <si>
    <t>5-1-2</t>
  </si>
  <si>
    <t>17444</t>
  </si>
  <si>
    <t>5-1-3</t>
  </si>
  <si>
    <t>17445</t>
  </si>
  <si>
    <t>5-1-4</t>
  </si>
  <si>
    <t>17446</t>
  </si>
  <si>
    <t>5-2-1</t>
  </si>
  <si>
    <t>00555</t>
  </si>
  <si>
    <t>17447</t>
  </si>
  <si>
    <t>6-1-1</t>
  </si>
  <si>
    <t>016</t>
  </si>
  <si>
    <t>00541</t>
  </si>
  <si>
    <t>17239</t>
  </si>
  <si>
    <t>6-2-1</t>
  </si>
  <si>
    <t>00542</t>
  </si>
  <si>
    <t>17240</t>
  </si>
  <si>
    <t>6-2-2</t>
  </si>
  <si>
    <t>17241</t>
  </si>
  <si>
    <t>6-3-1</t>
  </si>
  <si>
    <t>00543</t>
  </si>
  <si>
    <t>17242</t>
  </si>
  <si>
    <t>6-3-2</t>
  </si>
  <si>
    <t>17243</t>
  </si>
  <si>
    <t>6-3-3</t>
  </si>
  <si>
    <t>17244</t>
  </si>
  <si>
    <t>6-3-4</t>
  </si>
  <si>
    <t>17245</t>
  </si>
  <si>
    <t>6-5-1</t>
  </si>
  <si>
    <t>00544</t>
  </si>
  <si>
    <t>17253</t>
  </si>
  <si>
    <t>6-5-2</t>
  </si>
  <si>
    <t>17254</t>
  </si>
  <si>
    <t>6-6-1</t>
  </si>
  <si>
    <t>00545</t>
  </si>
  <si>
    <t>17255</t>
  </si>
  <si>
    <t>6-6-2</t>
  </si>
  <si>
    <t>17256</t>
  </si>
  <si>
    <t>6-4-1</t>
  </si>
  <si>
    <t>00238</t>
  </si>
  <si>
    <t>17246</t>
  </si>
  <si>
    <t>6-4-2</t>
  </si>
  <si>
    <t>17247</t>
  </si>
  <si>
    <t>6-4-3</t>
  </si>
  <si>
    <t>17248</t>
  </si>
  <si>
    <t>6-4-4</t>
  </si>
  <si>
    <t>17249</t>
  </si>
  <si>
    <t>6-4-5</t>
  </si>
  <si>
    <t>17250</t>
  </si>
  <si>
    <t>6-4-6</t>
  </si>
  <si>
    <t>17251</t>
  </si>
  <si>
    <t>6-4-7</t>
  </si>
  <si>
    <t>17252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</si>
</sst>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_);[Red]\(0.0\)"/>
  </numFmts>
  <fonts count="38"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sz val="12"/>
      <name val="HG丸ｺﾞｼｯｸM-PRO"/>
      <family val="3"/>
      <charset val="128"/>
    </font>
    <font>
      <b/>
      <sz val="10"/>
      <name val="HG丸ｺﾞｼｯｸM-PRO"/>
      <family val="3"/>
      <charset val="128"/>
    </font>
    <font>
      <sz val="8"/>
      <name val="ＭＳ Ｐゴシック"/>
      <family val="3"/>
      <charset val="128"/>
    </font>
    <font>
      <sz val="10"/>
      <name val="ＭＳ Ｐゴシック"/>
      <family val="3"/>
      <charset val="128"/>
    </font>
    <font>
      <sz val="10.5"/>
      <name val="ＭＳ Ｐゴシック"/>
      <family val="3"/>
      <charset val="128"/>
    </font>
    <font>
      <sz val="11"/>
      <color indexed="9"/>
      <name val="ＭＳ Ｐゴシック"/>
      <family val="3"/>
      <charset val="128"/>
    </font>
    <font>
      <b/>
      <sz val="9"/>
      <name val="HG丸ｺﾞｼｯｸM-PRO"/>
      <family val="3"/>
      <charset val="128"/>
    </font>
    <font>
      <sz val="11"/>
      <color indexed="12"/>
      <name val="ＭＳ Ｐゴシック"/>
      <family val="3"/>
      <charset val="128"/>
    </font>
    <font>
      <sz val="12"/>
      <name val="ＭＳ Ｐゴシック"/>
      <family val="3"/>
      <charset val="128"/>
    </font>
    <font>
      <sz val="12"/>
      <name val="HGP創英角ｺﾞｼｯｸUB"/>
      <family val="3"/>
      <charset val="128"/>
    </font>
    <font>
      <i/>
      <sz val="11"/>
      <color indexed="12"/>
      <name val="ＭＳ Ｐゴシック"/>
      <family val="3"/>
      <charset val="128"/>
    </font>
    <font>
      <sz val="11"/>
      <color indexed="48"/>
      <name val="ＭＳ Ｐゴシック"/>
      <family val="3"/>
      <charset val="128"/>
    </font>
    <font>
      <b/>
      <sz val="10"/>
      <color indexed="10"/>
      <name val="ＭＳ Ｐゴシック"/>
      <family val="3"/>
      <charset val="128"/>
    </font>
    <font>
      <b/>
      <sz val="12"/>
      <name val="HG丸ｺﾞｼｯｸM-PRO"/>
      <family val="3"/>
      <charset val="128"/>
    </font>
    <font>
      <b/>
      <sz val="12"/>
      <name val="ＭＳ Ｐゴシック"/>
      <family val="3"/>
      <charset val="128"/>
    </font>
    <font>
      <sz val="11"/>
      <color indexed="10"/>
      <name val="ＭＳ Ｐゴシック"/>
      <family val="3"/>
      <charset val="128"/>
    </font>
    <font>
      <sz val="11"/>
      <name val="HG丸ｺﾞｼｯｸM-PRO"/>
      <family val="3"/>
      <charset val="128"/>
    </font>
    <font>
      <b/>
      <sz val="10"/>
      <color indexed="9"/>
      <name val="ＭＳ Ｐゴシック"/>
      <family val="3"/>
      <charset val="128"/>
    </font>
    <font>
      <sz val="9"/>
      <color indexed="9"/>
      <name val="ＭＳ Ｐゴシック"/>
      <family val="3"/>
      <charset val="128"/>
    </font>
    <font>
      <b/>
      <sz val="10"/>
      <name val="ＭＳ Ｐゴシック"/>
      <family val="3"/>
      <charset val="128"/>
    </font>
    <font>
      <b/>
      <sz val="11"/>
      <color indexed="9"/>
      <name val="ＭＳ Ｐゴシック"/>
      <family val="3"/>
      <charset val="128"/>
    </font>
    <font>
      <b/>
      <sz val="11"/>
      <color indexed="10"/>
      <name val="ＭＳ Ｐゴシック"/>
      <family val="3"/>
      <charset val="128"/>
    </font>
    <font>
      <sz val="10"/>
      <color indexed="9"/>
      <name val="ＭＳ Ｐゴシック"/>
      <family val="3"/>
      <charset val="128"/>
    </font>
    <font>
      <b/>
      <sz val="16"/>
      <name val="ＭＳ Ｐゴシック"/>
      <family val="3"/>
      <charset val="128"/>
    </font>
    <font>
      <b/>
      <sz val="9"/>
      <color indexed="10"/>
      <name val="ＭＳ Ｐゴシック"/>
      <family val="3"/>
      <charset val="128"/>
    </font>
    <font>
      <b/>
      <sz val="14"/>
      <name val="ＭＳ Ｐゴシック"/>
      <family val="3"/>
      <charset val="128"/>
    </font>
    <font>
      <sz val="11"/>
      <color theme="0"/>
      <name val="ＭＳ Ｐゴシック"/>
      <family val="3"/>
      <charset val="128"/>
    </font>
    <font>
      <sz val="9"/>
      <color theme="0"/>
      <name val="ＭＳ Ｐゴシック"/>
      <family val="3"/>
      <charset val="128"/>
    </font>
    <font>
      <b/>
      <sz val="11"/>
      <color rgb="FFFF0000"/>
      <name val="ＭＳ Ｐゴシック"/>
      <family val="3"/>
      <charset val="128"/>
    </font>
    <font>
      <b/>
      <sz val="11"/>
      <color rgb="FFFF0000"/>
      <name val="ＭＳ Ｐゴシック"/>
      <family val="3"/>
      <charset val="128"/>
      <scheme val="minor"/>
    </font>
    <font>
      <b/>
      <sz val="10"/>
      <color rgb="FFFF0000"/>
      <name val="ＭＳ Ｐゴシック"/>
      <family val="3"/>
      <charset val="128"/>
    </font>
    <font>
      <sz val="9"/>
      <color rgb="FF000000"/>
      <name val="MS UI Gothic"/>
      <family val="3"/>
      <charset val="128"/>
    </font>
    <font>
      <b/>
      <sz val="9"/>
      <color rgb="FFFF0000"/>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s>
  <borders count="7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top/>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right/>
      <top/>
      <bottom style="medium">
        <color indexed="64"/>
      </bottom>
      <diagonal/>
    </border>
    <border>
      <left style="thick">
        <color indexed="64"/>
      </left>
      <right style="medium">
        <color indexed="64"/>
      </right>
      <top/>
      <bottom/>
      <diagonal/>
    </border>
    <border>
      <left style="medium">
        <color indexed="64"/>
      </left>
      <right/>
      <top style="medium">
        <color indexed="64"/>
      </top>
      <bottom/>
      <diagonal/>
    </border>
    <border>
      <left/>
      <right style="thick">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bottom style="thick">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medium">
        <color indexed="64"/>
      </top>
      <bottom style="thin">
        <color indexed="64"/>
      </bottom>
      <diagonal/>
    </border>
    <border>
      <left style="thin">
        <color indexed="64"/>
      </left>
      <right style="thick">
        <color indexed="64"/>
      </right>
      <top/>
      <bottom/>
      <diagonal/>
    </border>
    <border>
      <left/>
      <right style="thick">
        <color indexed="64"/>
      </right>
      <top style="medium">
        <color indexed="64"/>
      </top>
      <bottom/>
      <diagonal/>
    </border>
    <border>
      <left/>
      <right style="thick">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n">
        <color indexed="64"/>
      </top>
      <bottom style="thin">
        <color theme="0"/>
      </bottom>
      <diagonal/>
    </border>
    <border>
      <left/>
      <right style="thick">
        <color indexed="64"/>
      </right>
      <top style="thin">
        <color indexed="64"/>
      </top>
      <bottom style="medium">
        <color indexed="64"/>
      </bottom>
      <diagonal/>
    </border>
    <border>
      <left style="thick">
        <color indexed="64"/>
      </left>
      <right/>
      <top/>
      <bottom style="thick">
        <color auto="1"/>
      </bottom>
      <diagonal/>
    </border>
    <border>
      <left style="medium">
        <color indexed="64"/>
      </left>
      <right/>
      <top/>
      <bottom style="thick">
        <color auto="1"/>
      </bottom>
      <diagonal/>
    </border>
    <border>
      <left/>
      <right/>
      <top/>
      <bottom style="thick">
        <color auto="1"/>
      </bottom>
      <diagonal/>
    </border>
    <border>
      <left/>
      <right style="thick">
        <color indexed="64"/>
      </right>
      <top/>
      <bottom style="thick">
        <color auto="1"/>
      </bottom>
      <diagonal/>
    </border>
    <border>
      <left style="medium">
        <color indexed="64"/>
      </left>
      <right/>
      <top style="thin">
        <color indexed="64"/>
      </top>
      <bottom style="thick">
        <color auto="1"/>
      </bottom>
      <diagonal/>
    </border>
    <border>
      <left/>
      <right/>
      <top style="thin">
        <color indexed="64"/>
      </top>
      <bottom style="thick">
        <color auto="1"/>
      </bottom>
      <diagonal/>
    </border>
    <border>
      <left/>
      <right style="thick">
        <color indexed="64"/>
      </right>
      <top style="thin">
        <color indexed="64"/>
      </top>
      <bottom style="thick">
        <color auto="1"/>
      </bottom>
      <diagonal/>
    </border>
  </borders>
  <cellStyleXfs count="6">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cellStyleXfs>
  <cellXfs count="370">
    <xf numFmtId="0" fontId="0" fillId="0" borderId="0" xfId="0">
      <alignment vertical="center"/>
    </xf>
    <xf numFmtId="0" fontId="6" fillId="0" borderId="0" xfId="0" applyFont="1" applyProtection="1">
      <alignment vertical="center"/>
      <protection hidden="1"/>
    </xf>
    <xf numFmtId="0" fontId="0" fillId="0" borderId="0" xfId="0" applyProtection="1">
      <alignment vertical="center"/>
      <protection hidden="1"/>
    </xf>
    <xf numFmtId="0" fontId="4" fillId="0" borderId="0" xfId="0" applyFont="1" applyAlignment="1" applyProtection="1">
      <alignment horizontal="right" vertical="center"/>
      <protection hidden="1"/>
    </xf>
    <xf numFmtId="0" fontId="5" fillId="0" borderId="0" xfId="0" applyFont="1" applyProtection="1">
      <alignment vertical="center"/>
      <protection hidden="1"/>
    </xf>
    <xf numFmtId="0" fontId="11" fillId="0" borderId="0" xfId="0" applyFont="1" applyProtection="1">
      <alignment vertical="center"/>
      <protection hidden="1"/>
    </xf>
    <xf numFmtId="0" fontId="7" fillId="0" borderId="0" xfId="0" applyFont="1" applyAlignment="1" applyProtection="1">
      <alignment horizontal="right" vertical="center"/>
      <protection hidden="1"/>
    </xf>
    <xf numFmtId="0" fontId="10" fillId="0" borderId="0" xfId="0" applyFont="1" applyProtection="1">
      <alignment vertical="center"/>
      <protection hidden="1"/>
    </xf>
    <xf numFmtId="0" fontId="5" fillId="0" borderId="0" xfId="0" applyFont="1">
      <alignment vertical="center"/>
    </xf>
    <xf numFmtId="0" fontId="14" fillId="0" borderId="0" xfId="0" applyFont="1">
      <alignment vertical="center"/>
    </xf>
    <xf numFmtId="0" fontId="0" fillId="0" borderId="0" xfId="0" applyAlignment="1">
      <alignment horizontal="left" vertical="center"/>
    </xf>
    <xf numFmtId="0" fontId="3" fillId="0" borderId="0" xfId="0" applyFont="1">
      <alignment vertical="center"/>
    </xf>
    <xf numFmtId="0" fontId="0" fillId="0" borderId="0" xfId="0" applyAlignment="1">
      <alignment vertical="center" wrapText="1"/>
    </xf>
    <xf numFmtId="0" fontId="7" fillId="0" borderId="0" xfId="0" applyFont="1">
      <alignment vertical="center"/>
    </xf>
    <xf numFmtId="9" fontId="1" fillId="0" borderId="0" xfId="1">
      <alignment vertical="center"/>
    </xf>
    <xf numFmtId="0" fontId="0" fillId="0" borderId="1" xfId="0" applyBorder="1" applyAlignment="1">
      <alignment vertical="center" wrapText="1"/>
    </xf>
    <xf numFmtId="0" fontId="13" fillId="0" borderId="0" xfId="0" applyFont="1" applyAlignment="1">
      <alignment vertical="center" wrapText="1"/>
    </xf>
    <xf numFmtId="0" fontId="8" fillId="0" borderId="2"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3" xfId="0" applyBorder="1" applyAlignment="1">
      <alignment horizontal="left" vertical="center"/>
    </xf>
    <xf numFmtId="0" fontId="1" fillId="0" borderId="0" xfId="0" applyFont="1">
      <alignment vertical="center"/>
    </xf>
    <xf numFmtId="0" fontId="1" fillId="0" borderId="0" xfId="0" applyFont="1" applyAlignment="1">
      <alignment vertical="center" wrapText="1"/>
    </xf>
    <xf numFmtId="0" fontId="15" fillId="0" borderId="0" xfId="0" applyFont="1">
      <alignment vertical="center"/>
    </xf>
    <xf numFmtId="0" fontId="1" fillId="0" borderId="0" xfId="0" applyFont="1" applyProtection="1">
      <alignment vertical="center"/>
      <protection locked="0"/>
    </xf>
    <xf numFmtId="0" fontId="12" fillId="0" borderId="0" xfId="0" applyFont="1">
      <alignment vertical="center"/>
    </xf>
    <xf numFmtId="0" fontId="1" fillId="0" borderId="0" xfId="0" applyFont="1" applyProtection="1">
      <alignment vertical="center"/>
      <protection hidden="1"/>
    </xf>
    <xf numFmtId="0" fontId="16" fillId="0" borderId="0" xfId="0" applyFont="1">
      <alignment vertical="center"/>
    </xf>
    <xf numFmtId="0" fontId="16" fillId="0" borderId="0" xfId="0" applyFont="1" applyProtection="1">
      <alignment vertical="center"/>
      <protection hidden="1"/>
    </xf>
    <xf numFmtId="0" fontId="0" fillId="0" borderId="3" xfId="0" applyBorder="1" applyAlignment="1">
      <alignment horizontal="center" vertical="center"/>
    </xf>
    <xf numFmtId="0" fontId="14" fillId="0" borderId="0" xfId="0" applyFont="1" applyAlignment="1">
      <alignment vertical="center" wrapText="1"/>
    </xf>
    <xf numFmtId="0" fontId="18" fillId="0" borderId="0" xfId="0" applyFont="1" applyAlignment="1">
      <alignment vertical="center" wrapText="1"/>
    </xf>
    <xf numFmtId="0" fontId="4" fillId="0" borderId="0" xfId="0" applyFont="1">
      <alignment vertical="center"/>
    </xf>
    <xf numFmtId="0" fontId="8" fillId="0" borderId="0" xfId="0" applyFont="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0" xfId="0" applyFont="1" applyAlignment="1" applyProtection="1">
      <alignment horizontal="left" vertical="top" wrapText="1"/>
      <protection locked="0"/>
    </xf>
    <xf numFmtId="0" fontId="7" fillId="0" borderId="2" xfId="0" applyFont="1" applyBorder="1" applyAlignment="1">
      <alignment horizontal="center" vertical="center" wrapText="1"/>
    </xf>
    <xf numFmtId="0" fontId="1" fillId="2" borderId="2" xfId="0" applyFont="1" applyFill="1" applyBorder="1" applyAlignment="1" applyProtection="1">
      <alignment horizontal="center" vertical="center"/>
      <protection locked="0"/>
    </xf>
    <xf numFmtId="0" fontId="8" fillId="0" borderId="5" xfId="0" applyFont="1" applyBorder="1">
      <alignment vertical="center"/>
    </xf>
    <xf numFmtId="49" fontId="10" fillId="0" borderId="0" xfId="0" applyNumberFormat="1" applyFont="1" applyProtection="1">
      <alignment vertical="center"/>
      <protection hidden="1"/>
    </xf>
    <xf numFmtId="0" fontId="19" fillId="0" borderId="0" xfId="0" applyFont="1" applyAlignment="1">
      <alignment horizontal="center" vertical="center"/>
    </xf>
    <xf numFmtId="0" fontId="0" fillId="2" borderId="0" xfId="0" applyFill="1" applyAlignment="1" applyProtection="1">
      <alignment horizontal="right" vertical="center" wrapText="1"/>
      <protection locked="0"/>
    </xf>
    <xf numFmtId="0" fontId="0" fillId="0" borderId="0" xfId="0" applyAlignment="1">
      <alignment horizontal="center" vertical="center" wrapText="1"/>
    </xf>
    <xf numFmtId="49" fontId="1" fillId="0" borderId="0" xfId="5" applyNumberFormat="1" applyAlignment="1" applyProtection="1">
      <alignment horizontal="left" vertical="center"/>
      <protection locked="0"/>
    </xf>
    <xf numFmtId="0" fontId="1" fillId="0" borderId="0" xfId="5">
      <alignment vertical="center"/>
    </xf>
    <xf numFmtId="0" fontId="0" fillId="0" borderId="0" xfId="0" applyAlignment="1">
      <alignment horizontal="right" vertical="center"/>
    </xf>
    <xf numFmtId="49" fontId="4" fillId="0" borderId="0" xfId="0" applyNumberFormat="1" applyFont="1" applyAlignment="1">
      <alignment horizontal="right" vertical="center" wrapText="1" shrinkToFit="1"/>
    </xf>
    <xf numFmtId="49" fontId="1" fillId="0" borderId="0" xfId="0" applyNumberFormat="1" applyFont="1" applyAlignment="1">
      <alignment horizontal="center" vertical="center" wrapText="1" shrinkToFit="1"/>
    </xf>
    <xf numFmtId="0" fontId="1" fillId="0" borderId="0" xfId="0" applyFont="1" applyAlignment="1">
      <alignment horizontal="right" vertical="center"/>
    </xf>
    <xf numFmtId="0" fontId="4" fillId="0" borderId="0" xfId="0" applyFont="1" applyAlignment="1">
      <alignment horizontal="right" vertical="center" wrapText="1" shrinkToFit="1"/>
    </xf>
    <xf numFmtId="49" fontId="4" fillId="2" borderId="0" xfId="0" applyNumberFormat="1" applyFont="1" applyFill="1" applyAlignment="1" applyProtection="1">
      <alignment horizontal="center" vertical="center" wrapText="1" shrinkToFit="1"/>
      <protection locked="0"/>
    </xf>
    <xf numFmtId="0" fontId="1" fillId="0" borderId="0" xfId="0" applyFont="1" applyAlignment="1">
      <alignment horizontal="center" vertical="center" wrapText="1" shrinkToFit="1"/>
    </xf>
    <xf numFmtId="0" fontId="1" fillId="0" borderId="0" xfId="0" applyFont="1" applyAlignment="1">
      <alignment horizontal="left" vertical="center" wrapText="1" shrinkToFit="1"/>
    </xf>
    <xf numFmtId="0" fontId="0" fillId="2" borderId="0" xfId="0" applyFill="1">
      <alignment vertical="center"/>
    </xf>
    <xf numFmtId="0" fontId="0" fillId="0" borderId="0" xfId="0" applyAlignment="1"/>
    <xf numFmtId="0" fontId="0" fillId="0" borderId="2" xfId="0" applyBorder="1" applyAlignment="1">
      <alignment horizontal="center" vertical="center"/>
    </xf>
    <xf numFmtId="0" fontId="0" fillId="0" borderId="6" xfId="0" applyBorder="1" applyAlignment="1">
      <alignment horizontal="center" vertical="center" wrapText="1"/>
    </xf>
    <xf numFmtId="0" fontId="10" fillId="0" borderId="0" xfId="0" applyFont="1" applyProtection="1">
      <alignment vertical="center"/>
      <protection locked="0" hidden="1"/>
    </xf>
    <xf numFmtId="0" fontId="1" fillId="0" borderId="6" xfId="4" applyBorder="1" applyAlignment="1" applyProtection="1">
      <alignment horizontal="left" vertical="center" shrinkToFit="1"/>
      <protection locked="0"/>
    </xf>
    <xf numFmtId="0" fontId="1" fillId="0" borderId="0" xfId="4" applyAlignment="1">
      <alignment horizontal="left" vertical="center" shrinkToFit="1"/>
    </xf>
    <xf numFmtId="0" fontId="1" fillId="0" borderId="0" xfId="4" applyProtection="1">
      <alignment vertical="center"/>
      <protection hidden="1"/>
    </xf>
    <xf numFmtId="0" fontId="1" fillId="0" borderId="0" xfId="4">
      <alignment vertical="center"/>
    </xf>
    <xf numFmtId="0" fontId="1" fillId="0" borderId="6" xfId="5" applyBorder="1" applyAlignment="1">
      <alignment horizontal="left" vertical="center" shrinkToFit="1"/>
    </xf>
    <xf numFmtId="0" fontId="1" fillId="0" borderId="7" xfId="5" applyBorder="1" applyAlignment="1">
      <alignment horizontal="left" vertical="center" shrinkToFit="1"/>
    </xf>
    <xf numFmtId="0" fontId="0" fillId="0" borderId="2" xfId="0" applyBorder="1" applyAlignment="1">
      <alignment vertical="center" wrapText="1"/>
    </xf>
    <xf numFmtId="0" fontId="1" fillId="0" borderId="2" xfId="4" applyBorder="1" applyAlignment="1">
      <alignment vertical="center" shrinkToFit="1"/>
    </xf>
    <xf numFmtId="0" fontId="0" fillId="2" borderId="6" xfId="0" applyFill="1" applyBorder="1" applyAlignment="1" applyProtection="1">
      <alignment horizontal="right" vertical="center" wrapText="1"/>
      <protection locked="0"/>
    </xf>
    <xf numFmtId="0" fontId="0" fillId="0" borderId="7" xfId="0" applyBorder="1" applyAlignment="1">
      <alignment horizontal="center" vertical="center" wrapText="1"/>
    </xf>
    <xf numFmtId="14" fontId="0" fillId="0" borderId="0" xfId="0" applyNumberFormat="1" applyProtection="1">
      <alignment vertical="center"/>
      <protection hidden="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wrapText="1"/>
    </xf>
    <xf numFmtId="0" fontId="9" fillId="0" borderId="0" xfId="0" applyFont="1" applyAlignment="1">
      <alignment vertical="top" wrapText="1"/>
    </xf>
    <xf numFmtId="0" fontId="0" fillId="2" borderId="0" xfId="0"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10" fillId="0" borderId="0" xfId="0" applyFont="1">
      <alignment vertical="center"/>
    </xf>
    <xf numFmtId="0" fontId="21" fillId="0" borderId="0" xfId="0" applyFont="1" applyAlignment="1" applyProtection="1">
      <alignment vertical="center" wrapText="1"/>
      <protection hidden="1"/>
    </xf>
    <xf numFmtId="0" fontId="1" fillId="0" borderId="0" xfId="0" applyFont="1" applyAlignment="1" applyProtection="1">
      <alignment horizontal="right" vertical="center" wrapText="1"/>
      <protection hidden="1"/>
    </xf>
    <xf numFmtId="0" fontId="1" fillId="0" borderId="0" xfId="0" applyFont="1" applyAlignment="1" applyProtection="1">
      <alignment horizontal="left" vertical="center"/>
      <protection hidden="1"/>
    </xf>
    <xf numFmtId="0" fontId="1" fillId="0" borderId="8" xfId="0" applyFont="1" applyBorder="1" applyAlignment="1">
      <alignment horizontal="center" vertical="center"/>
    </xf>
    <xf numFmtId="0" fontId="8" fillId="0" borderId="0" xfId="0" applyFont="1" applyAlignment="1" applyProtection="1">
      <alignment vertical="center" wrapText="1"/>
      <protection hidden="1"/>
    </xf>
    <xf numFmtId="0" fontId="22" fillId="0" borderId="0" xfId="0" applyFont="1" applyProtection="1">
      <alignment vertical="center"/>
      <protection hidden="1"/>
    </xf>
    <xf numFmtId="0" fontId="22" fillId="0" borderId="0" xfId="0" applyFont="1" applyProtection="1">
      <alignment vertical="center"/>
      <protection locked="0" hidden="1"/>
    </xf>
    <xf numFmtId="0" fontId="23" fillId="0" borderId="0" xfId="0" applyFont="1" applyProtection="1">
      <alignment vertical="center"/>
      <protection hidden="1"/>
    </xf>
    <xf numFmtId="0" fontId="22" fillId="0" borderId="0" xfId="0" applyFont="1">
      <alignment vertical="center"/>
    </xf>
    <xf numFmtId="0" fontId="24" fillId="0" borderId="0" xfId="0" applyFont="1">
      <alignment vertical="center"/>
    </xf>
    <xf numFmtId="0" fontId="1" fillId="0" borderId="9" xfId="0" applyFont="1" applyBorder="1">
      <alignment vertical="center"/>
    </xf>
    <xf numFmtId="0" fontId="3" fillId="0" borderId="0" xfId="0" applyFont="1" applyProtection="1">
      <alignment vertical="center"/>
      <protection hidden="1"/>
    </xf>
    <xf numFmtId="0" fontId="25" fillId="0" borderId="0" xfId="0" applyFont="1" applyProtection="1">
      <alignment vertical="center"/>
      <protection hidden="1"/>
    </xf>
    <xf numFmtId="0" fontId="25" fillId="0" borderId="0" xfId="0" applyFont="1" applyProtection="1">
      <alignment vertical="center"/>
      <protection locked="0" hidden="1"/>
    </xf>
    <xf numFmtId="0" fontId="25" fillId="0" borderId="0" xfId="0" applyFont="1">
      <alignment vertical="center"/>
    </xf>
    <xf numFmtId="0" fontId="8" fillId="0" borderId="9" xfId="0" applyFont="1" applyBorder="1" applyAlignment="1">
      <alignment horizontal="center" vertical="center"/>
    </xf>
    <xf numFmtId="0" fontId="1" fillId="0" borderId="14" xfId="0" applyFont="1" applyBorder="1">
      <alignment vertical="center"/>
    </xf>
    <xf numFmtId="0" fontId="1" fillId="3" borderId="15" xfId="0" applyFont="1" applyFill="1" applyBorder="1" applyAlignment="1">
      <alignment horizontal="left" vertical="center"/>
    </xf>
    <xf numFmtId="0" fontId="24" fillId="0" borderId="9" xfId="0" applyFont="1" applyBorder="1">
      <alignment vertical="center"/>
    </xf>
    <xf numFmtId="0" fontId="27" fillId="0" borderId="0" xfId="0" applyFont="1">
      <alignment vertical="center"/>
    </xf>
    <xf numFmtId="0" fontId="27" fillId="0" borderId="0" xfId="0" applyFont="1" applyProtection="1">
      <alignment vertical="center"/>
      <protection hidden="1"/>
    </xf>
    <xf numFmtId="0" fontId="8" fillId="0" borderId="0" xfId="0" applyFont="1">
      <alignment vertical="center"/>
    </xf>
    <xf numFmtId="0" fontId="7" fillId="2" borderId="17" xfId="0" applyFont="1" applyFill="1" applyBorder="1">
      <alignment vertical="center"/>
    </xf>
    <xf numFmtId="0" fontId="1" fillId="0" borderId="18" xfId="0" applyFont="1" applyBorder="1" applyAlignment="1" applyProtection="1">
      <alignment vertical="center" wrapText="1"/>
      <protection hidden="1"/>
    </xf>
    <xf numFmtId="0" fontId="1" fillId="0" borderId="19" xfId="0" applyFont="1" applyBorder="1">
      <alignment vertical="center"/>
    </xf>
    <xf numFmtId="0" fontId="10" fillId="0" borderId="0" xfId="0" applyFont="1" applyAlignment="1" applyProtection="1">
      <alignment horizontal="left" vertical="center"/>
      <protection hidden="1"/>
    </xf>
    <xf numFmtId="0" fontId="10" fillId="0" borderId="0" xfId="0" applyFont="1" applyAlignment="1" applyProtection="1">
      <alignment horizontal="left" vertical="center"/>
      <protection locked="0" hidden="1"/>
    </xf>
    <xf numFmtId="0" fontId="10" fillId="0" borderId="0" xfId="0" applyFont="1" applyAlignment="1">
      <alignment horizontal="left" vertical="center"/>
    </xf>
    <xf numFmtId="0" fontId="1" fillId="0" borderId="0" xfId="0" applyFont="1" applyAlignment="1">
      <alignment horizontal="left" vertical="center"/>
    </xf>
    <xf numFmtId="0" fontId="1" fillId="0" borderId="20" xfId="0" applyFont="1" applyBorder="1" applyAlignment="1">
      <alignment horizontal="left" vertical="center"/>
    </xf>
    <xf numFmtId="0" fontId="0" fillId="0" borderId="9" xfId="0" applyBorder="1">
      <alignment vertical="center"/>
    </xf>
    <xf numFmtId="0" fontId="8" fillId="3" borderId="6" xfId="0" applyFont="1" applyFill="1" applyBorder="1" applyAlignment="1">
      <alignment vertical="top" wrapText="1"/>
    </xf>
    <xf numFmtId="0" fontId="1" fillId="3" borderId="6" xfId="0" applyFont="1" applyFill="1" applyBorder="1" applyAlignment="1" applyProtection="1">
      <alignment horizontal="center" vertical="center"/>
      <protection locked="0"/>
    </xf>
    <xf numFmtId="0" fontId="28" fillId="3" borderId="21" xfId="0" applyFont="1" applyFill="1" applyBorder="1">
      <alignment vertical="center"/>
    </xf>
    <xf numFmtId="0" fontId="3" fillId="0" borderId="13" xfId="0" applyFont="1" applyBorder="1" applyAlignment="1">
      <alignment horizontal="center" vertical="center"/>
    </xf>
    <xf numFmtId="0" fontId="8" fillId="0" borderId="6" xfId="0" applyFont="1" applyBorder="1">
      <alignment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7" fillId="0" borderId="5" xfId="0" applyFont="1" applyBorder="1" applyProtection="1">
      <alignment vertical="center"/>
      <protection hidden="1"/>
    </xf>
    <xf numFmtId="0" fontId="1" fillId="0" borderId="24" xfId="0" applyFont="1" applyBorder="1" applyAlignment="1">
      <alignment horizontal="center" vertical="top" wrapText="1"/>
    </xf>
    <xf numFmtId="0" fontId="24" fillId="3" borderId="16" xfId="0" applyFont="1" applyFill="1" applyBorder="1" applyProtection="1">
      <alignment vertical="center"/>
      <protection hidden="1"/>
    </xf>
    <xf numFmtId="56" fontId="30" fillId="3" borderId="21" xfId="0" quotePrefix="1" applyNumberFormat="1" applyFont="1" applyFill="1" applyBorder="1" applyAlignment="1" applyProtection="1">
      <alignment horizontal="center" vertical="center" wrapText="1"/>
      <protection hidden="1"/>
    </xf>
    <xf numFmtId="0" fontId="1" fillId="3" borderId="6" xfId="0" applyFont="1" applyFill="1" applyBorder="1">
      <alignment vertical="center"/>
    </xf>
    <xf numFmtId="0" fontId="1" fillId="3" borderId="0" xfId="3" applyFill="1"/>
    <xf numFmtId="0" fontId="1" fillId="0" borderId="0" xfId="3"/>
    <xf numFmtId="0" fontId="7" fillId="3" borderId="0" xfId="3" applyFont="1" applyFill="1" applyAlignment="1" applyProtection="1">
      <alignment horizontal="right"/>
      <protection hidden="1"/>
    </xf>
    <xf numFmtId="0" fontId="1" fillId="3" borderId="27" xfId="3" applyFill="1" applyBorder="1" applyAlignment="1">
      <alignment vertical="center"/>
    </xf>
    <xf numFmtId="0" fontId="1" fillId="3" borderId="28" xfId="3" applyFill="1" applyBorder="1" applyAlignment="1">
      <alignment vertical="center"/>
    </xf>
    <xf numFmtId="0" fontId="1" fillId="3" borderId="29" xfId="3" applyFill="1" applyBorder="1" applyAlignment="1">
      <alignment vertical="center"/>
    </xf>
    <xf numFmtId="0" fontId="10" fillId="0" borderId="0" xfId="3" applyFont="1" applyAlignment="1">
      <alignment vertical="center"/>
    </xf>
    <xf numFmtId="0" fontId="10" fillId="0" borderId="0" xfId="3" applyFont="1"/>
    <xf numFmtId="0" fontId="10" fillId="0" borderId="0" xfId="3" applyFont="1" applyAlignment="1" applyProtection="1">
      <alignment vertical="center"/>
      <protection locked="0"/>
    </xf>
    <xf numFmtId="0" fontId="30" fillId="0" borderId="21" xfId="0" applyFont="1" applyBorder="1" applyAlignment="1">
      <alignment horizontal="center" vertical="center" wrapText="1"/>
    </xf>
    <xf numFmtId="0" fontId="10" fillId="0" borderId="0" xfId="3" applyFont="1" applyAlignment="1" applyProtection="1">
      <alignment vertical="center"/>
      <protection hidden="1"/>
    </xf>
    <xf numFmtId="0" fontId="10" fillId="0" borderId="0" xfId="3" applyFont="1" applyProtection="1">
      <protection hidden="1"/>
    </xf>
    <xf numFmtId="0" fontId="31" fillId="0" borderId="0" xfId="0" applyFont="1" applyProtection="1">
      <alignment vertical="center"/>
      <protection hidden="1"/>
    </xf>
    <xf numFmtId="0" fontId="0" fillId="0" borderId="65" xfId="0" applyBorder="1" applyAlignment="1">
      <alignment horizontal="left" vertical="center" wrapText="1"/>
    </xf>
    <xf numFmtId="0" fontId="31" fillId="0" borderId="0" xfId="0" applyFont="1" applyProtection="1">
      <alignment vertical="center"/>
      <protection locked="0" hidden="1"/>
    </xf>
    <xf numFmtId="0" fontId="31" fillId="0" borderId="0" xfId="0" applyFont="1">
      <alignment vertical="center"/>
    </xf>
    <xf numFmtId="0" fontId="31" fillId="0" borderId="0" xfId="3" applyFont="1"/>
    <xf numFmtId="0" fontId="1" fillId="0" borderId="2" xfId="2" applyBorder="1" applyAlignment="1">
      <alignment horizontal="center" vertical="center"/>
    </xf>
    <xf numFmtId="0" fontId="0" fillId="0" borderId="30" xfId="0" applyBorder="1">
      <alignment vertical="center"/>
    </xf>
    <xf numFmtId="0" fontId="0" fillId="0" borderId="31" xfId="0" applyBorder="1">
      <alignment vertical="center"/>
    </xf>
    <xf numFmtId="0" fontId="7" fillId="0" borderId="0" xfId="0" applyFont="1" applyAlignment="1">
      <alignment horizontal="right" vertical="center"/>
    </xf>
    <xf numFmtId="0" fontId="32" fillId="0" borderId="0" xfId="0" applyFont="1">
      <alignment vertical="center"/>
    </xf>
    <xf numFmtId="0" fontId="8" fillId="5" borderId="3" xfId="2" applyFont="1" applyFill="1" applyBorder="1" applyAlignment="1">
      <alignment vertical="center" wrapText="1"/>
    </xf>
    <xf numFmtId="0" fontId="4" fillId="2" borderId="2" xfId="0" applyFont="1" applyFill="1" applyBorder="1" applyAlignment="1" applyProtection="1">
      <alignment horizontal="center" vertical="center" shrinkToFit="1"/>
      <protection hidden="1"/>
    </xf>
    <xf numFmtId="0" fontId="11" fillId="3" borderId="0" xfId="3" applyFont="1" applyFill="1" applyAlignment="1" applyProtection="1">
      <alignment horizontal="right" vertical="center"/>
      <protection hidden="1"/>
    </xf>
    <xf numFmtId="0" fontId="11" fillId="0" borderId="0" xfId="0" applyFont="1" applyAlignment="1" applyProtection="1">
      <alignment horizontal="right" vertical="center"/>
      <protection hidden="1"/>
    </xf>
    <xf numFmtId="0" fontId="33" fillId="0" borderId="0" xfId="1" applyNumberFormat="1" applyFont="1" applyAlignment="1" applyProtection="1">
      <alignment horizontal="right" vertical="center"/>
      <protection hidden="1"/>
    </xf>
    <xf numFmtId="9" fontId="1" fillId="0" borderId="0" xfId="1" applyProtection="1">
      <alignment vertical="center"/>
      <protection hidden="1"/>
    </xf>
    <xf numFmtId="0" fontId="34" fillId="0" borderId="0" xfId="0" applyFont="1" applyAlignment="1" applyProtection="1">
      <alignment vertical="top"/>
      <protection hidden="1"/>
    </xf>
    <xf numFmtId="0" fontId="20" fillId="0" borderId="0" xfId="4" applyFont="1" applyAlignment="1">
      <alignment horizontal="left" vertical="center"/>
    </xf>
    <xf numFmtId="0" fontId="8" fillId="3" borderId="17" xfId="0" applyFont="1" applyFill="1" applyBorder="1" applyAlignment="1">
      <alignment horizontal="center" vertical="center" wrapText="1"/>
    </xf>
    <xf numFmtId="0" fontId="8" fillId="3" borderId="3" xfId="0" applyFont="1" applyFill="1" applyBorder="1" applyAlignment="1">
      <alignment horizontal="left" vertical="top" wrapText="1"/>
    </xf>
    <xf numFmtId="0" fontId="0" fillId="3" borderId="24" xfId="0" applyFill="1" applyBorder="1">
      <alignment vertical="center"/>
    </xf>
    <xf numFmtId="0" fontId="1" fillId="3" borderId="15" xfId="0" applyFont="1" applyFill="1" applyBorder="1">
      <alignment vertical="center"/>
    </xf>
    <xf numFmtId="0" fontId="1" fillId="3" borderId="32" xfId="0" applyFont="1" applyFill="1" applyBorder="1">
      <alignment vertical="center"/>
    </xf>
    <xf numFmtId="0" fontId="8" fillId="3" borderId="33" xfId="0" applyFont="1" applyFill="1" applyBorder="1" applyAlignment="1">
      <alignment horizontal="center" vertical="center" wrapText="1"/>
    </xf>
    <xf numFmtId="0" fontId="8" fillId="3" borderId="31" xfId="0" applyFont="1" applyFill="1" applyBorder="1" applyAlignment="1">
      <alignment horizontal="left" vertical="top" wrapText="1"/>
    </xf>
    <xf numFmtId="0" fontId="8" fillId="3" borderId="5" xfId="0" applyFont="1" applyFill="1" applyBorder="1" applyAlignment="1">
      <alignment vertical="top" wrapText="1"/>
    </xf>
    <xf numFmtId="0" fontId="1" fillId="3" borderId="5" xfId="0" applyFont="1" applyFill="1" applyBorder="1" applyAlignment="1" applyProtection="1">
      <alignment horizontal="center" vertical="center"/>
      <protection locked="0"/>
    </xf>
    <xf numFmtId="0" fontId="28" fillId="3" borderId="16" xfId="0" applyFont="1" applyFill="1" applyBorder="1">
      <alignment vertical="center"/>
    </xf>
    <xf numFmtId="0" fontId="11" fillId="5" borderId="0" xfId="3" applyFont="1" applyFill="1" applyAlignment="1" applyProtection="1">
      <alignment vertical="center"/>
      <protection hidden="1"/>
    </xf>
    <xf numFmtId="0" fontId="0" fillId="5" borderId="0" xfId="0" applyFill="1">
      <alignment vertical="center"/>
    </xf>
    <xf numFmtId="0" fontId="0" fillId="0" borderId="4" xfId="0" applyBorder="1" applyAlignment="1">
      <alignment horizontal="left" vertical="center" wrapText="1"/>
    </xf>
    <xf numFmtId="0" fontId="26" fillId="3" borderId="6" xfId="0" applyFont="1" applyFill="1" applyBorder="1" applyAlignment="1" applyProtection="1">
      <alignment horizontal="right" vertical="center"/>
      <protection hidden="1"/>
    </xf>
    <xf numFmtId="0" fontId="0" fillId="0" borderId="67" xfId="0" applyBorder="1">
      <alignment vertical="center"/>
    </xf>
    <xf numFmtId="0" fontId="8" fillId="0" borderId="67" xfId="0" applyFont="1" applyBorder="1" applyAlignment="1">
      <alignment horizontal="center" vertical="center"/>
    </xf>
    <xf numFmtId="56" fontId="30" fillId="3" borderId="73" xfId="0" quotePrefix="1" applyNumberFormat="1" applyFont="1" applyFill="1" applyBorder="1" applyAlignment="1" applyProtection="1">
      <alignment horizontal="center" vertical="center" wrapText="1"/>
      <protection hidden="1"/>
    </xf>
    <xf numFmtId="49" fontId="10" fillId="0" borderId="0" xfId="3" applyNumberFormat="1" applyFont="1" applyProtection="1">
      <protection hidden="1"/>
    </xf>
    <xf numFmtId="49" fontId="10" fillId="0" borderId="0" xfId="3" applyNumberFormat="1" applyFont="1"/>
    <xf numFmtId="0" fontId="0" fillId="4" borderId="3" xfId="0" applyFill="1" applyBorder="1" applyAlignment="1">
      <alignment horizontal="left" vertical="center"/>
    </xf>
    <xf numFmtId="0" fontId="0" fillId="4" borderId="6" xfId="0" applyFill="1" applyBorder="1" applyAlignment="1">
      <alignment horizontal="left" vertical="center"/>
    </xf>
    <xf numFmtId="0" fontId="0" fillId="4" borderId="7" xfId="0" applyFill="1" applyBorder="1" applyAlignment="1">
      <alignment horizontal="left" vertical="center"/>
    </xf>
    <xf numFmtId="0" fontId="0" fillId="2" borderId="3" xfId="0" applyFill="1" applyBorder="1" applyAlignment="1" applyProtection="1">
      <alignment horizontal="right" vertical="center" wrapText="1"/>
      <protection locked="0"/>
    </xf>
    <xf numFmtId="0" fontId="0" fillId="2" borderId="6" xfId="0" applyFill="1" applyBorder="1" applyAlignment="1" applyProtection="1">
      <alignment horizontal="right" vertical="center" wrapText="1"/>
      <protection locked="0"/>
    </xf>
    <xf numFmtId="0" fontId="29" fillId="0" borderId="3" xfId="0" applyFont="1" applyBorder="1" applyAlignment="1" applyProtection="1">
      <alignment horizontal="left" vertical="center" wrapText="1"/>
      <protection hidden="1"/>
    </xf>
    <xf numFmtId="0" fontId="29" fillId="0" borderId="6" xfId="0" applyFont="1" applyBorder="1" applyAlignment="1" applyProtection="1">
      <alignment horizontal="left" vertical="center" wrapText="1"/>
      <protection hidden="1"/>
    </xf>
    <xf numFmtId="0" fontId="29" fillId="0" borderId="7" xfId="0" applyFont="1" applyBorder="1" applyAlignment="1" applyProtection="1">
      <alignment horizontal="left" vertical="center" wrapText="1"/>
      <protection hidden="1"/>
    </xf>
    <xf numFmtId="0" fontId="8" fillId="2" borderId="3" xfId="0" applyFont="1" applyFill="1" applyBorder="1" applyAlignment="1" applyProtection="1">
      <alignment horizontal="left" vertical="top" wrapText="1"/>
      <protection locked="0"/>
    </xf>
    <xf numFmtId="0" fontId="8" fillId="2" borderId="6" xfId="0" applyFont="1" applyFill="1" applyBorder="1" applyAlignment="1" applyProtection="1">
      <alignment horizontal="left" vertical="top" wrapText="1"/>
      <protection locked="0"/>
    </xf>
    <xf numFmtId="0" fontId="8" fillId="2" borderId="7" xfId="0" applyFont="1" applyFill="1" applyBorder="1" applyAlignment="1" applyProtection="1">
      <alignment horizontal="left" vertical="top" wrapText="1"/>
      <protection locked="0"/>
    </xf>
    <xf numFmtId="0" fontId="8" fillId="0" borderId="0" xfId="0" applyFont="1" applyAlignment="1">
      <alignment horizontal="left" vertical="top" wrapText="1"/>
    </xf>
    <xf numFmtId="0" fontId="0" fillId="2" borderId="0" xfId="0" applyFill="1" applyAlignment="1" applyProtection="1">
      <alignment horizontal="left" vertical="center" shrinkToFit="1"/>
      <protection locked="0"/>
    </xf>
    <xf numFmtId="0" fontId="0" fillId="0" borderId="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1" fillId="0" borderId="3" xfId="4" applyBorder="1" applyAlignment="1">
      <alignment horizontal="center" vertical="center" wrapText="1"/>
    </xf>
    <xf numFmtId="0" fontId="1" fillId="0" borderId="7" xfId="4" applyBorder="1" applyAlignment="1">
      <alignment horizontal="center" vertical="center" wrapText="1"/>
    </xf>
    <xf numFmtId="0" fontId="1" fillId="2" borderId="3" xfId="4" applyFill="1" applyBorder="1" applyAlignment="1" applyProtection="1">
      <alignment horizontal="left" vertical="center" shrinkToFit="1"/>
      <protection locked="0"/>
    </xf>
    <xf numFmtId="0" fontId="1" fillId="2" borderId="6" xfId="4" applyFill="1" applyBorder="1" applyAlignment="1" applyProtection="1">
      <alignment horizontal="left" vertical="center" shrinkToFit="1"/>
      <protection locked="0"/>
    </xf>
    <xf numFmtId="0" fontId="1" fillId="2" borderId="7" xfId="4" applyFill="1" applyBorder="1" applyAlignment="1" applyProtection="1">
      <alignment horizontal="left" vertical="center" shrinkToFit="1"/>
      <protection locked="0"/>
    </xf>
    <xf numFmtId="0" fontId="0" fillId="0" borderId="6" xfId="0" applyBorder="1" applyAlignment="1">
      <alignment horizontal="left" vertical="center" shrinkToFit="1"/>
    </xf>
    <xf numFmtId="0" fontId="0" fillId="0" borderId="7" xfId="0" applyBorder="1" applyAlignment="1">
      <alignment horizontal="left" vertical="center" shrinkToFit="1"/>
    </xf>
    <xf numFmtId="49" fontId="1" fillId="2" borderId="3" xfId="4" applyNumberFormat="1" applyFill="1" applyBorder="1" applyAlignment="1" applyProtection="1">
      <alignment horizontal="left" vertical="center" shrinkToFit="1"/>
      <protection locked="0"/>
    </xf>
    <xf numFmtId="49" fontId="1" fillId="2" borderId="6" xfId="4" applyNumberFormat="1" applyFill="1" applyBorder="1" applyAlignment="1" applyProtection="1">
      <alignment horizontal="left" vertical="center" shrinkToFit="1"/>
      <protection locked="0"/>
    </xf>
    <xf numFmtId="49" fontId="1" fillId="2" borderId="7" xfId="4" applyNumberFormat="1"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0" fillId="2" borderId="6" xfId="0" applyFill="1" applyBorder="1" applyAlignment="1" applyProtection="1">
      <alignment horizontal="left" vertical="center" shrinkToFit="1"/>
      <protection locked="0"/>
    </xf>
    <xf numFmtId="0" fontId="0" fillId="2" borderId="7" xfId="0" applyFill="1" applyBorder="1" applyAlignment="1" applyProtection="1">
      <alignment horizontal="left" vertical="center" shrinkToFit="1"/>
      <protection locked="0"/>
    </xf>
    <xf numFmtId="0" fontId="37" fillId="0" borderId="3" xfId="4" applyFont="1" applyBorder="1" applyAlignment="1" applyProtection="1">
      <alignment horizontal="left" vertical="center" wrapText="1" shrinkToFit="1"/>
    </xf>
    <xf numFmtId="0" fontId="0" fillId="0" borderId="6" xfId="0" applyBorder="1" applyAlignment="1" applyProtection="1">
      <alignment horizontal="left" vertical="center" wrapText="1" shrinkToFit="1"/>
    </xf>
    <xf numFmtId="0" fontId="0" fillId="0" borderId="7" xfId="0" applyBorder="1" applyAlignment="1" applyProtection="1">
      <alignment horizontal="left" vertical="center" wrapText="1" shrinkToFit="1"/>
    </xf>
    <xf numFmtId="0" fontId="0" fillId="5" borderId="3" xfId="0" applyFill="1" applyBorder="1" applyAlignment="1" applyProtection="1">
      <alignment horizontal="left" vertical="center" wrapText="1"/>
      <protection locked="0"/>
    </xf>
    <xf numFmtId="0" fontId="0" fillId="5" borderId="6" xfId="0" applyFill="1" applyBorder="1" applyAlignment="1">
      <alignment horizontal="left" vertical="center" wrapText="1"/>
    </xf>
    <xf numFmtId="0" fontId="0" fillId="0" borderId="2" xfId="0" applyBorder="1" applyAlignment="1">
      <alignment horizontal="left" vertical="center" shrinkToFit="1"/>
    </xf>
    <xf numFmtId="0" fontId="0" fillId="5" borderId="3" xfId="0" applyFill="1" applyBorder="1" applyAlignment="1">
      <alignment horizontal="left" vertical="center" shrinkToFit="1"/>
    </xf>
    <xf numFmtId="0" fontId="0" fillId="5" borderId="7" xfId="0" applyFill="1" applyBorder="1" applyAlignment="1">
      <alignment horizontal="left" vertical="center" shrinkToFit="1"/>
    </xf>
    <xf numFmtId="49" fontId="0" fillId="2" borderId="3" xfId="0" applyNumberFormat="1" applyFill="1" applyBorder="1" applyAlignment="1" applyProtection="1">
      <alignment horizontal="left" vertical="center" shrinkToFit="1"/>
      <protection locked="0"/>
    </xf>
    <xf numFmtId="49" fontId="0" fillId="2" borderId="6" xfId="0" applyNumberFormat="1" applyFill="1" applyBorder="1" applyAlignment="1" applyProtection="1">
      <alignment horizontal="left" vertical="center" shrinkToFit="1"/>
      <protection locked="0"/>
    </xf>
    <xf numFmtId="49" fontId="0" fillId="2" borderId="7" xfId="0" applyNumberFormat="1" applyFill="1" applyBorder="1" applyAlignment="1" applyProtection="1">
      <alignment horizontal="left" vertical="center" shrinkToFit="1"/>
      <protection locked="0"/>
    </xf>
    <xf numFmtId="0" fontId="0" fillId="2" borderId="10" xfId="0" applyFill="1" applyBorder="1" applyAlignment="1" applyProtection="1">
      <alignment horizontal="left" vertical="center" wrapText="1"/>
      <protection locked="0"/>
    </xf>
    <xf numFmtId="0" fontId="0" fillId="2" borderId="11" xfId="0" applyFill="1" applyBorder="1" applyAlignment="1" applyProtection="1">
      <alignment horizontal="left" vertical="center" wrapText="1"/>
      <protection locked="0"/>
    </xf>
    <xf numFmtId="0" fontId="0" fillId="0" borderId="4" xfId="0" applyBorder="1" applyAlignment="1">
      <alignment horizontal="center" vertical="center" wrapText="1"/>
    </xf>
    <xf numFmtId="0" fontId="0" fillId="0" borderId="35" xfId="0" applyBorder="1">
      <alignment vertical="center"/>
    </xf>
    <xf numFmtId="0" fontId="0" fillId="0" borderId="36" xfId="0" applyBorder="1">
      <alignment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6" xfId="0" applyBorder="1" applyAlignment="1" applyProtection="1">
      <alignment horizontal="left" vertical="center" shrinkToFit="1"/>
      <protection locked="0"/>
    </xf>
    <xf numFmtId="0" fontId="0" fillId="0" borderId="7" xfId="0" applyBorder="1" applyAlignment="1" applyProtection="1">
      <alignment horizontal="left" vertical="center" shrinkToFit="1"/>
      <protection locked="0"/>
    </xf>
    <xf numFmtId="49" fontId="4" fillId="2" borderId="3" xfId="0" applyNumberFormat="1" applyFont="1" applyFill="1" applyBorder="1" applyAlignment="1" applyProtection="1">
      <alignment horizontal="center" vertical="center" shrinkToFit="1"/>
      <protection locked="0"/>
    </xf>
    <xf numFmtId="49" fontId="4" fillId="2" borderId="6" xfId="0" applyNumberFormat="1" applyFont="1" applyFill="1" applyBorder="1" applyAlignment="1" applyProtection="1">
      <alignment horizontal="center" vertical="center" shrinkToFit="1"/>
      <protection locked="0"/>
    </xf>
    <xf numFmtId="49" fontId="0" fillId="2" borderId="6" xfId="0" applyNumberFormat="1" applyFill="1" applyBorder="1" applyAlignment="1" applyProtection="1">
      <alignment horizontal="center" vertical="center" shrinkToFit="1"/>
      <protection locked="0"/>
    </xf>
    <xf numFmtId="49" fontId="0" fillId="2" borderId="7" xfId="0" applyNumberFormat="1" applyFill="1" applyBorder="1" applyAlignment="1" applyProtection="1">
      <alignment horizontal="center" vertical="center" shrinkToFit="1"/>
      <protection locked="0"/>
    </xf>
    <xf numFmtId="0" fontId="1" fillId="2" borderId="0" xfId="0" applyFont="1" applyFill="1" applyAlignment="1" applyProtection="1">
      <alignment horizontal="left" vertical="center" wrapText="1"/>
      <protection locked="0"/>
    </xf>
    <xf numFmtId="49" fontId="4" fillId="2" borderId="0" xfId="0" applyNumberFormat="1" applyFont="1" applyFill="1" applyAlignment="1" applyProtection="1">
      <alignment horizontal="left" vertical="center" wrapText="1" shrinkToFit="1"/>
      <protection locked="0"/>
    </xf>
    <xf numFmtId="0" fontId="0" fillId="2" borderId="0" xfId="0" applyFill="1" applyAlignment="1" applyProtection="1">
      <alignment horizontal="left" vertical="center" wrapText="1" shrinkToFit="1"/>
      <protection locked="0"/>
    </xf>
    <xf numFmtId="49" fontId="0" fillId="2" borderId="0" xfId="0" applyNumberFormat="1" applyFill="1" applyAlignment="1" applyProtection="1">
      <alignment horizontal="left" vertical="center"/>
      <protection locked="0"/>
    </xf>
    <xf numFmtId="49" fontId="0" fillId="0" borderId="0" xfId="0" applyNumberFormat="1" applyAlignment="1" applyProtection="1">
      <alignment horizontal="left" vertical="center"/>
      <protection locked="0"/>
    </xf>
    <xf numFmtId="0" fontId="19" fillId="0" borderId="0" xfId="0" applyFont="1" applyAlignment="1" applyProtection="1">
      <alignment horizontal="center" vertical="center"/>
      <protection hidden="1"/>
    </xf>
    <xf numFmtId="0" fontId="0" fillId="0" borderId="0" xfId="4" applyFont="1" applyAlignment="1">
      <alignment horizontal="right" vertical="center"/>
    </xf>
    <xf numFmtId="0" fontId="1" fillId="0" borderId="0" xfId="4" applyAlignment="1">
      <alignment horizontal="right" vertical="center"/>
    </xf>
    <xf numFmtId="49" fontId="1" fillId="2" borderId="0" xfId="5" applyNumberFormat="1" applyFill="1" applyAlignment="1" applyProtection="1">
      <alignment horizontal="left" vertical="center"/>
      <protection locked="0"/>
    </xf>
    <xf numFmtId="0" fontId="0" fillId="0" borderId="0" xfId="0" applyAlignment="1" applyProtection="1">
      <alignment horizontal="left" vertical="center" wrapText="1" shrinkToFit="1"/>
      <protection locked="0"/>
    </xf>
    <xf numFmtId="0" fontId="4" fillId="6" borderId="31" xfId="2" applyFont="1" applyFill="1" applyBorder="1" applyAlignment="1" applyProtection="1">
      <alignment horizontal="left" vertical="top" wrapText="1"/>
      <protection locked="0"/>
    </xf>
    <xf numFmtId="0" fontId="4" fillId="6" borderId="5" xfId="2" applyFont="1" applyFill="1"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35" fillId="5" borderId="6" xfId="2" applyFont="1" applyFill="1" applyBorder="1" applyAlignment="1" applyProtection="1">
      <alignment vertical="center" wrapText="1"/>
      <protection hidden="1"/>
    </xf>
    <xf numFmtId="0" fontId="0" fillId="0" borderId="7" xfId="0" applyBorder="1" applyAlignment="1">
      <alignment vertical="center" wrapText="1"/>
    </xf>
    <xf numFmtId="0" fontId="3" fillId="0" borderId="10" xfId="2" applyFont="1" applyBorder="1">
      <alignment vertical="center"/>
    </xf>
    <xf numFmtId="0" fontId="3" fillId="0" borderId="11" xfId="2" applyFont="1" applyBorder="1">
      <alignment vertical="center"/>
    </xf>
    <xf numFmtId="0" fontId="0" fillId="0" borderId="37" xfId="0" applyBorder="1">
      <alignment vertical="center"/>
    </xf>
    <xf numFmtId="0" fontId="4" fillId="6" borderId="3" xfId="2" applyFont="1" applyFill="1" applyBorder="1" applyAlignment="1" applyProtection="1">
      <alignment horizontal="left" vertical="top" wrapText="1"/>
      <protection locked="0"/>
    </xf>
    <xf numFmtId="0" fontId="4" fillId="6" borderId="6" xfId="2" applyFont="1" applyFill="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3" fillId="0" borderId="3" xfId="2" applyFont="1" applyBorder="1">
      <alignment vertical="center"/>
    </xf>
    <xf numFmtId="0" fontId="3" fillId="0" borderId="6" xfId="2" applyFont="1" applyBorder="1">
      <alignment vertical="center"/>
    </xf>
    <xf numFmtId="0" fontId="0" fillId="0" borderId="7" xfId="0" applyBorder="1">
      <alignment vertical="center"/>
    </xf>
    <xf numFmtId="0" fontId="4" fillId="6" borderId="30" xfId="2" applyFont="1" applyFill="1" applyBorder="1" applyAlignment="1" applyProtection="1">
      <alignment horizontal="left" vertical="top" wrapText="1"/>
      <protection locked="0"/>
    </xf>
    <xf numFmtId="0" fontId="4" fillId="6" borderId="0" xfId="2" applyFont="1" applyFill="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 xfId="0" applyBorder="1" applyAlignment="1">
      <alignment horizontal="center" vertical="center"/>
    </xf>
    <xf numFmtId="0" fontId="4" fillId="2" borderId="3" xfId="0" applyFont="1" applyFill="1" applyBorder="1" applyAlignment="1" applyProtection="1">
      <alignment vertical="top" wrapText="1"/>
      <protection locked="0"/>
    </xf>
    <xf numFmtId="0" fontId="4" fillId="2" borderId="6" xfId="0" applyFont="1" applyFill="1" applyBorder="1" applyAlignment="1" applyProtection="1">
      <alignment vertical="top" wrapText="1"/>
      <protection locked="0"/>
    </xf>
    <xf numFmtId="0" fontId="4" fillId="2" borderId="7" xfId="0" applyFont="1" applyFill="1" applyBorder="1" applyAlignment="1" applyProtection="1">
      <alignment vertical="top" wrapText="1"/>
      <protection locked="0"/>
    </xf>
    <xf numFmtId="0" fontId="8" fillId="0" borderId="10" xfId="0" applyFont="1" applyBorder="1" applyAlignment="1">
      <alignment vertical="center" wrapText="1"/>
    </xf>
    <xf numFmtId="0" fontId="8" fillId="0" borderId="11" xfId="0" applyFont="1" applyBorder="1" applyAlignment="1">
      <alignment vertical="center" wrapText="1"/>
    </xf>
    <xf numFmtId="0" fontId="9" fillId="0" borderId="0" xfId="0" applyFont="1" applyAlignment="1">
      <alignment vertical="center" wrapText="1"/>
    </xf>
    <xf numFmtId="0" fontId="9" fillId="0" borderId="1" xfId="0" applyFont="1" applyBorder="1" applyAlignment="1">
      <alignment vertical="center" wrapText="1"/>
    </xf>
    <xf numFmtId="0" fontId="8" fillId="0" borderId="5" xfId="0" applyFont="1" applyBorder="1" applyAlignment="1">
      <alignment vertical="center" wrapText="1"/>
    </xf>
    <xf numFmtId="0" fontId="0" fillId="0" borderId="5" xfId="0" applyBorder="1" applyAlignment="1">
      <alignment vertical="center" wrapText="1"/>
    </xf>
    <xf numFmtId="0" fontId="8" fillId="2" borderId="38" xfId="0" applyFont="1" applyFill="1" applyBorder="1" applyAlignment="1" applyProtection="1">
      <alignment horizontal="left" vertical="top" wrapText="1"/>
      <protection locked="0"/>
    </xf>
    <xf numFmtId="0" fontId="8" fillId="2" borderId="39" xfId="0" applyFont="1" applyFill="1" applyBorder="1" applyAlignment="1" applyProtection="1">
      <alignment horizontal="left" vertical="top" wrapText="1"/>
      <protection locked="0"/>
    </xf>
    <xf numFmtId="0" fontId="8" fillId="2" borderId="40" xfId="0" applyFont="1" applyFill="1" applyBorder="1" applyAlignment="1" applyProtection="1">
      <alignment horizontal="left" vertical="top" wrapText="1"/>
      <protection locked="0"/>
    </xf>
    <xf numFmtId="176" fontId="0" fillId="2" borderId="3" xfId="0" applyNumberFormat="1" applyFill="1" applyBorder="1" applyAlignment="1" applyProtection="1">
      <alignment horizontal="center" vertical="center"/>
      <protection locked="0"/>
    </xf>
    <xf numFmtId="176" fontId="0" fillId="2" borderId="6" xfId="0" applyNumberFormat="1" applyFill="1" applyBorder="1" applyAlignment="1" applyProtection="1">
      <alignment horizontal="center" vertical="center"/>
      <protection locked="0"/>
    </xf>
    <xf numFmtId="176" fontId="0" fillId="2" borderId="7" xfId="0" applyNumberFormat="1" applyFill="1" applyBorder="1" applyAlignment="1" applyProtection="1">
      <alignment horizontal="center" vertical="center"/>
      <protection locked="0"/>
    </xf>
    <xf numFmtId="177" fontId="0" fillId="0" borderId="3" xfId="0" applyNumberFormat="1" applyBorder="1" applyAlignment="1" applyProtection="1">
      <alignment horizontal="center" vertical="center"/>
      <protection hidden="1"/>
    </xf>
    <xf numFmtId="177" fontId="0" fillId="0" borderId="6" xfId="0" applyNumberFormat="1" applyBorder="1" applyAlignment="1" applyProtection="1">
      <alignment horizontal="center" vertical="center"/>
      <protection hidden="1"/>
    </xf>
    <xf numFmtId="177" fontId="0" fillId="0" borderId="7" xfId="0" applyNumberFormat="1" applyBorder="1" applyAlignment="1" applyProtection="1">
      <alignment horizontal="center" vertical="center"/>
      <protection hidden="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37" xfId="0" applyBorder="1" applyAlignment="1">
      <alignment horizontal="center" vertical="center" wrapText="1"/>
    </xf>
    <xf numFmtId="0" fontId="7" fillId="0" borderId="0" xfId="0" applyFont="1" applyAlignment="1" applyProtection="1">
      <alignment horizontal="right" vertical="center" shrinkToFit="1"/>
      <protection hidden="1"/>
    </xf>
    <xf numFmtId="0" fontId="26" fillId="3" borderId="32" xfId="0" applyFont="1" applyFill="1" applyBorder="1" applyAlignment="1" applyProtection="1">
      <alignment horizontal="right" vertical="center"/>
      <protection hidden="1"/>
    </xf>
    <xf numFmtId="0" fontId="26" fillId="3" borderId="57" xfId="0" applyFont="1" applyFill="1" applyBorder="1" applyAlignment="1" applyProtection="1">
      <alignment horizontal="right" vertical="center"/>
      <protection hidden="1"/>
    </xf>
    <xf numFmtId="0" fontId="8" fillId="3" borderId="49" xfId="0" applyFont="1" applyFill="1" applyBorder="1" applyAlignment="1">
      <alignment horizontal="left" vertical="top" wrapText="1"/>
    </xf>
    <xf numFmtId="0" fontId="8" fillId="3" borderId="5" xfId="0" applyFont="1" applyFill="1" applyBorder="1" applyAlignment="1">
      <alignment horizontal="left" vertical="top"/>
    </xf>
    <xf numFmtId="0" fontId="0" fillId="0" borderId="5" xfId="0" applyBorder="1">
      <alignment vertical="center"/>
    </xf>
    <xf numFmtId="0" fontId="0" fillId="0" borderId="16" xfId="0" applyBorder="1">
      <alignment vertical="center"/>
    </xf>
    <xf numFmtId="0" fontId="26" fillId="3" borderId="6" xfId="0" applyFont="1" applyFill="1" applyBorder="1" applyAlignment="1" applyProtection="1">
      <alignment horizontal="right" vertical="center" shrinkToFit="1"/>
      <protection hidden="1"/>
    </xf>
    <xf numFmtId="0" fontId="0" fillId="0" borderId="21" xfId="0" applyBorder="1" applyAlignment="1">
      <alignment horizontal="right" vertical="center" shrinkToFit="1"/>
    </xf>
    <xf numFmtId="0" fontId="8" fillId="2" borderId="24" xfId="0" applyFont="1" applyFill="1" applyBorder="1" applyAlignment="1" applyProtection="1">
      <alignment horizontal="left" vertical="top" wrapText="1"/>
      <protection locked="0"/>
    </xf>
    <xf numFmtId="0" fontId="8" fillId="2" borderId="21" xfId="0" applyFont="1" applyFill="1" applyBorder="1" applyAlignment="1" applyProtection="1">
      <alignment horizontal="left" vertical="top" wrapText="1"/>
      <protection locked="0"/>
    </xf>
    <xf numFmtId="0" fontId="26" fillId="3" borderId="6" xfId="0" applyFont="1" applyFill="1" applyBorder="1" applyAlignment="1" applyProtection="1">
      <alignment horizontal="right" vertical="center"/>
      <protection hidden="1"/>
    </xf>
    <xf numFmtId="0" fontId="0" fillId="0" borderId="21" xfId="0" applyBorder="1" applyAlignment="1">
      <alignment horizontal="right" vertical="center"/>
    </xf>
    <xf numFmtId="0" fontId="8" fillId="2" borderId="68" xfId="0" applyFont="1" applyFill="1" applyBorder="1" applyAlignment="1" applyProtection="1">
      <alignment horizontal="left" vertical="top" wrapText="1"/>
      <protection locked="0"/>
    </xf>
    <xf numFmtId="0" fontId="8" fillId="2" borderId="69" xfId="0" applyFont="1" applyFill="1" applyBorder="1" applyAlignment="1" applyProtection="1">
      <alignment horizontal="left" vertical="top" wrapText="1"/>
      <protection locked="0"/>
    </xf>
    <xf numFmtId="0" fontId="8" fillId="2" borderId="70" xfId="0" applyFont="1" applyFill="1" applyBorder="1" applyAlignment="1" applyProtection="1">
      <alignment horizontal="left" vertical="top" wrapText="1"/>
      <protection locked="0"/>
    </xf>
    <xf numFmtId="0" fontId="8" fillId="2" borderId="41" xfId="0" applyFont="1" applyFill="1" applyBorder="1" applyAlignment="1" applyProtection="1">
      <alignment horizontal="left" vertical="top" wrapText="1"/>
      <protection locked="0"/>
    </xf>
    <xf numFmtId="0" fontId="8" fillId="2" borderId="42" xfId="0" applyFont="1" applyFill="1" applyBorder="1" applyAlignment="1" applyProtection="1">
      <alignment horizontal="left" vertical="top" wrapText="1"/>
      <protection locked="0"/>
    </xf>
    <xf numFmtId="0" fontId="8" fillId="2" borderId="66" xfId="0" applyFont="1" applyFill="1" applyBorder="1" applyAlignment="1" applyProtection="1">
      <alignment horizontal="left" vertical="top" wrapText="1"/>
      <protection locked="0"/>
    </xf>
    <xf numFmtId="0" fontId="3" fillId="0" borderId="51" xfId="0" applyFont="1" applyBorder="1" applyAlignment="1">
      <alignment horizontal="center" vertical="center"/>
    </xf>
    <xf numFmtId="0" fontId="3" fillId="0" borderId="23" xfId="0" applyFont="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8" fillId="0" borderId="3" xfId="0" applyFont="1" applyBorder="1" applyAlignment="1">
      <alignment horizontal="left" vertical="top" wrapText="1"/>
    </xf>
    <xf numFmtId="0" fontId="8" fillId="0" borderId="6" xfId="0" applyFont="1" applyBorder="1" applyAlignment="1">
      <alignment horizontal="left" vertical="top" wrapText="1"/>
    </xf>
    <xf numFmtId="0" fontId="8" fillId="0" borderId="21" xfId="0" applyFont="1" applyBorder="1" applyAlignment="1">
      <alignment horizontal="left" vertical="top" wrapText="1"/>
    </xf>
    <xf numFmtId="0" fontId="1" fillId="0" borderId="25" xfId="0" applyFont="1" applyBorder="1" applyAlignment="1">
      <alignment horizontal="center" vertical="top"/>
    </xf>
    <xf numFmtId="0" fontId="1" fillId="0" borderId="26" xfId="0" applyFont="1" applyBorder="1" applyAlignment="1">
      <alignment horizontal="center" vertical="top"/>
    </xf>
    <xf numFmtId="0" fontId="1" fillId="0" borderId="55" xfId="0" applyFont="1" applyBorder="1" applyAlignment="1">
      <alignment horizontal="center" vertical="top"/>
    </xf>
    <xf numFmtId="0" fontId="8" fillId="3" borderId="24" xfId="0" applyFont="1" applyFill="1" applyBorder="1" applyAlignment="1">
      <alignment horizontal="left" vertical="top" wrapText="1"/>
    </xf>
    <xf numFmtId="0" fontId="8" fillId="3" borderId="6" xfId="0" applyFont="1" applyFill="1" applyBorder="1" applyAlignment="1">
      <alignment horizontal="left" vertical="top" wrapText="1"/>
    </xf>
    <xf numFmtId="0" fontId="8" fillId="3" borderId="21" xfId="0" applyFont="1" applyFill="1" applyBorder="1" applyAlignment="1">
      <alignment horizontal="left" vertical="top" wrapText="1"/>
    </xf>
    <xf numFmtId="0" fontId="13" fillId="2" borderId="10" xfId="0" applyFont="1" applyFill="1" applyBorder="1" applyAlignment="1" applyProtection="1">
      <alignment vertical="center" wrapText="1"/>
      <protection locked="0"/>
    </xf>
    <xf numFmtId="0" fontId="13" fillId="2" borderId="11" xfId="0" applyFont="1" applyFill="1" applyBorder="1" applyAlignment="1" applyProtection="1">
      <alignment vertical="center" wrapText="1"/>
      <protection locked="0"/>
    </xf>
    <xf numFmtId="0" fontId="13" fillId="2" borderId="12" xfId="0" applyFont="1" applyFill="1" applyBorder="1" applyAlignment="1" applyProtection="1">
      <alignment vertical="center" wrapText="1"/>
      <protection locked="0"/>
    </xf>
    <xf numFmtId="0" fontId="8" fillId="2" borderId="30"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58" xfId="0" applyFont="1" applyFill="1" applyBorder="1" applyAlignment="1" applyProtection="1">
      <alignment horizontal="left" vertical="top" wrapText="1"/>
      <protection locked="0"/>
    </xf>
    <xf numFmtId="0" fontId="13" fillId="2" borderId="30" xfId="0" applyFont="1" applyFill="1" applyBorder="1" applyAlignment="1" applyProtection="1">
      <alignment vertical="center" wrapText="1"/>
      <protection locked="0"/>
    </xf>
    <xf numFmtId="0" fontId="13" fillId="2" borderId="0" xfId="0" applyFont="1" applyFill="1" applyAlignment="1" applyProtection="1">
      <alignment vertical="center" wrapText="1"/>
      <protection locked="0"/>
    </xf>
    <xf numFmtId="0" fontId="13" fillId="2" borderId="58" xfId="0" applyFont="1" applyFill="1" applyBorder="1" applyAlignment="1" applyProtection="1">
      <alignment vertical="center" wrapText="1"/>
      <protection locked="0"/>
    </xf>
    <xf numFmtId="0" fontId="8" fillId="2" borderId="35" xfId="0" applyFont="1" applyFill="1" applyBorder="1" applyAlignment="1" applyProtection="1">
      <alignment horizontal="left" vertical="top" wrapText="1"/>
      <protection locked="0"/>
    </xf>
    <xf numFmtId="0" fontId="8" fillId="2" borderId="56" xfId="0" applyFont="1" applyFill="1" applyBorder="1" applyAlignment="1" applyProtection="1">
      <alignment horizontal="left" vertical="top" wrapText="1"/>
      <protection locked="0"/>
    </xf>
    <xf numFmtId="0" fontId="8" fillId="2" borderId="63" xfId="0" applyFont="1" applyFill="1" applyBorder="1" applyAlignment="1" applyProtection="1">
      <alignment horizontal="left" vertical="top" wrapText="1"/>
      <protection locked="0"/>
    </xf>
    <xf numFmtId="0" fontId="8" fillId="2" borderId="64" xfId="0" applyFont="1" applyFill="1" applyBorder="1" applyAlignment="1" applyProtection="1">
      <alignment horizontal="left" vertical="top" wrapText="1"/>
      <protection locked="0"/>
    </xf>
    <xf numFmtId="0" fontId="1" fillId="0" borderId="3" xfId="0" applyFont="1" applyBorder="1" applyAlignment="1">
      <alignment horizontal="center" vertical="top" wrapText="1"/>
    </xf>
    <xf numFmtId="0" fontId="1" fillId="0" borderId="6" xfId="0" applyFont="1" applyBorder="1" applyAlignment="1">
      <alignment horizontal="center" vertical="top" wrapText="1"/>
    </xf>
    <xf numFmtId="0" fontId="1" fillId="0" borderId="21" xfId="0" applyFont="1" applyBorder="1" applyAlignment="1">
      <alignment horizontal="center" vertical="top" wrapText="1"/>
    </xf>
    <xf numFmtId="0" fontId="8" fillId="0" borderId="7" xfId="0" applyFont="1" applyBorder="1" applyAlignment="1">
      <alignment horizontal="left" vertical="top" wrapText="1"/>
    </xf>
    <xf numFmtId="0" fontId="1" fillId="3" borderId="59" xfId="0" applyFont="1" applyFill="1" applyBorder="1" applyAlignment="1">
      <alignment horizontal="center" vertical="center"/>
    </xf>
    <xf numFmtId="0" fontId="1" fillId="3" borderId="26" xfId="0" applyFont="1" applyFill="1" applyBorder="1" applyAlignment="1">
      <alignment horizontal="center" vertical="center"/>
    </xf>
    <xf numFmtId="0" fontId="26" fillId="3" borderId="26" xfId="0" applyFont="1" applyFill="1" applyBorder="1" applyAlignment="1" applyProtection="1">
      <alignment horizontal="right" vertical="center" shrinkToFit="1"/>
      <protection hidden="1"/>
    </xf>
    <xf numFmtId="0" fontId="26" fillId="3" borderId="55" xfId="0" applyFont="1" applyFill="1" applyBorder="1" applyAlignment="1" applyProtection="1">
      <alignment horizontal="right" vertical="center" shrinkToFit="1"/>
      <protection hidden="1"/>
    </xf>
    <xf numFmtId="0" fontId="24" fillId="3" borderId="6" xfId="0" applyFont="1" applyFill="1" applyBorder="1" applyAlignment="1">
      <alignment horizontal="center" vertical="center" wrapText="1"/>
    </xf>
    <xf numFmtId="0" fontId="26" fillId="3" borderId="32" xfId="0" applyFont="1" applyFill="1" applyBorder="1" applyAlignment="1" applyProtection="1">
      <alignment horizontal="right" vertical="center" wrapText="1"/>
      <protection hidden="1"/>
    </xf>
    <xf numFmtId="0" fontId="26" fillId="3" borderId="57" xfId="0" applyFont="1" applyFill="1" applyBorder="1" applyAlignment="1" applyProtection="1">
      <alignment horizontal="right" vertical="center" wrapText="1"/>
      <protection hidden="1"/>
    </xf>
    <xf numFmtId="0" fontId="24" fillId="3" borderId="5" xfId="0" applyFont="1" applyFill="1" applyBorder="1" applyAlignment="1" applyProtection="1">
      <alignment horizontal="right" vertical="center" wrapText="1"/>
      <protection hidden="1"/>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8" fillId="3" borderId="71" xfId="0" applyFont="1" applyFill="1" applyBorder="1" applyAlignment="1">
      <alignment horizontal="left" vertical="top" wrapText="1"/>
    </xf>
    <xf numFmtId="0" fontId="8" fillId="3" borderId="72" xfId="0" applyFont="1" applyFill="1" applyBorder="1" applyAlignment="1">
      <alignment horizontal="left" vertical="top" wrapText="1"/>
    </xf>
    <xf numFmtId="0" fontId="24" fillId="3" borderId="72" xfId="0" applyFont="1" applyFill="1" applyBorder="1" applyAlignment="1">
      <alignment horizontal="center" vertical="center" wrapText="1"/>
    </xf>
    <xf numFmtId="0" fontId="1" fillId="3" borderId="41" xfId="3" applyFill="1" applyBorder="1" applyAlignment="1">
      <alignment horizontal="left" vertical="center"/>
    </xf>
    <xf numFmtId="0" fontId="1" fillId="3" borderId="42" xfId="3" applyFill="1" applyBorder="1" applyAlignment="1">
      <alignment horizontal="left" vertical="center"/>
    </xf>
    <xf numFmtId="0" fontId="1" fillId="3" borderId="43" xfId="3" applyFill="1" applyBorder="1" applyAlignment="1">
      <alignment horizontal="left" vertical="center"/>
    </xf>
    <xf numFmtId="0" fontId="8" fillId="2" borderId="41" xfId="3" applyFont="1" applyFill="1" applyBorder="1" applyAlignment="1" applyProtection="1">
      <alignment horizontal="left" vertical="top" wrapText="1" shrinkToFit="1"/>
      <protection locked="0"/>
    </xf>
    <xf numFmtId="0" fontId="8" fillId="2" borderId="42" xfId="3" applyFont="1" applyFill="1" applyBorder="1" applyAlignment="1" applyProtection="1">
      <alignment horizontal="left" vertical="top" wrapText="1" shrinkToFit="1"/>
      <protection locked="0"/>
    </xf>
    <xf numFmtId="0" fontId="8" fillId="2" borderId="43" xfId="3" applyFont="1" applyFill="1" applyBorder="1" applyAlignment="1" applyProtection="1">
      <alignment horizontal="left" vertical="top" wrapText="1" shrinkToFit="1"/>
      <protection locked="0"/>
    </xf>
    <xf numFmtId="0" fontId="1" fillId="2" borderId="27" xfId="3" applyFill="1" applyBorder="1" applyAlignment="1" applyProtection="1">
      <alignment horizontal="center" vertical="center"/>
      <protection hidden="1"/>
    </xf>
    <xf numFmtId="0" fontId="1" fillId="2" borderId="28" xfId="3" applyFill="1" applyBorder="1" applyAlignment="1" applyProtection="1">
      <alignment horizontal="center" vertical="center"/>
      <protection hidden="1"/>
    </xf>
    <xf numFmtId="0" fontId="1" fillId="2" borderId="44" xfId="3" applyFill="1" applyBorder="1" applyAlignment="1" applyProtection="1">
      <alignment horizontal="center" vertical="center"/>
      <protection hidden="1"/>
    </xf>
    <xf numFmtId="0" fontId="13" fillId="3" borderId="45" xfId="3" applyFont="1" applyFill="1" applyBorder="1" applyAlignment="1" applyProtection="1">
      <alignment horizontal="left" vertical="top" wrapText="1" shrinkToFit="1"/>
      <protection hidden="1"/>
    </xf>
    <xf numFmtId="0" fontId="13" fillId="3" borderId="28" xfId="3" applyFont="1" applyFill="1" applyBorder="1" applyAlignment="1" applyProtection="1">
      <alignment horizontal="left" vertical="top" wrapText="1" shrinkToFit="1"/>
      <protection hidden="1"/>
    </xf>
    <xf numFmtId="0" fontId="13" fillId="3" borderId="29" xfId="3" applyFont="1" applyFill="1" applyBorder="1" applyAlignment="1" applyProtection="1">
      <alignment horizontal="left" vertical="top" wrapText="1" shrinkToFit="1"/>
      <protection hidden="1"/>
    </xf>
    <xf numFmtId="0" fontId="1" fillId="3" borderId="46" xfId="3" applyFill="1" applyBorder="1" applyAlignment="1">
      <alignment horizontal="left" vertical="center"/>
    </xf>
    <xf numFmtId="0" fontId="1" fillId="3" borderId="47" xfId="3" applyFill="1" applyBorder="1" applyAlignment="1">
      <alignment horizontal="left" vertical="center"/>
    </xf>
    <xf numFmtId="0" fontId="26" fillId="3" borderId="47" xfId="3" applyFont="1" applyFill="1" applyBorder="1" applyAlignment="1" applyProtection="1">
      <alignment horizontal="right" vertical="center" shrinkToFit="1"/>
      <protection hidden="1"/>
    </xf>
    <xf numFmtId="0" fontId="26" fillId="3" borderId="48" xfId="3" applyFont="1" applyFill="1" applyBorder="1" applyAlignment="1" applyProtection="1">
      <alignment horizontal="right" vertical="center" shrinkToFit="1"/>
      <protection hidden="1"/>
    </xf>
    <xf numFmtId="0" fontId="1" fillId="3" borderId="49" xfId="3" applyFill="1" applyBorder="1" applyAlignment="1">
      <alignment horizontal="left" vertical="center"/>
    </xf>
    <xf numFmtId="0" fontId="1" fillId="3" borderId="5" xfId="3" applyFill="1" applyBorder="1" applyAlignment="1">
      <alignment horizontal="left" vertical="center"/>
    </xf>
    <xf numFmtId="0" fontId="1" fillId="3" borderId="5" xfId="3" applyFill="1" applyBorder="1"/>
    <xf numFmtId="0" fontId="1" fillId="3" borderId="50" xfId="3" applyFill="1" applyBorder="1"/>
    <xf numFmtId="0" fontId="8" fillId="2" borderId="5" xfId="3" applyFont="1" applyFill="1" applyBorder="1" applyAlignment="1" applyProtection="1">
      <alignment horizontal="left" vertical="center" wrapText="1"/>
      <protection locked="0"/>
    </xf>
    <xf numFmtId="0" fontId="8" fillId="2" borderId="50" xfId="3" applyFont="1" applyFill="1" applyBorder="1" applyAlignment="1" applyProtection="1">
      <alignment horizontal="left" vertical="center" wrapText="1"/>
      <protection locked="0"/>
    </xf>
    <xf numFmtId="0" fontId="0" fillId="0" borderId="4" xfId="0" applyBorder="1" applyAlignment="1">
      <alignment horizontal="center" vertical="center"/>
    </xf>
    <xf numFmtId="0" fontId="0" fillId="0" borderId="36" xfId="0" applyBorder="1" applyAlignment="1">
      <alignment horizontal="center" vertical="center"/>
    </xf>
    <xf numFmtId="0" fontId="4" fillId="2" borderId="3"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7" fillId="0" borderId="5" xfId="0" applyFont="1" applyBorder="1" applyAlignment="1" applyProtection="1">
      <alignment horizontal="right" vertical="center" shrinkToFit="1"/>
      <protection hidden="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cellXfs>
  <cellStyles count="6">
    <cellStyle name="パーセント" xfId="1" builtinId="5"/>
    <cellStyle name="標準" xfId="0" builtinId="0"/>
    <cellStyle name="標準 3" xfId="2" xr:uid="{00000000-0005-0000-0000-000002000000}"/>
    <cellStyle name="標準_【サンプル】創意工夫や独自性入力シートv2" xfId="3" xr:uid="{00000000-0005-0000-0000-000003000000}"/>
    <cellStyle name="標準_01 評価結果報告書(指定介護老人福祉施設【特別養護老人ホーム】)_報告書sample" xfId="4" xr:uid="{00000000-0005-0000-0000-000004000000}"/>
    <cellStyle name="標準_評価結果報告書(001-2005)tarumi" xfId="5" xr:uid="{00000000-0005-0000-0000-000005000000}"/>
  </cellStyles>
  <dxfs count="1">
    <dxf>
      <fill>
        <patternFill>
          <fgColor indexed="64"/>
          <bgColor theme="0" tint="-0.349986266670735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fmlaLink="S21" lockText="1" noThreeD="1"/>
</file>

<file path=xl/ctrlProps/ctrlProp100.xml><?xml version="1.0" encoding="utf-8"?>
<formControlPr xmlns="http://schemas.microsoft.com/office/spreadsheetml/2009/9/main" objectType="Radio"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Radio" firstButton="1" fmlaLink="$I$73" noThreeD="1"/>
</file>

<file path=xl/ctrlProps/ctrlProp103.xml><?xml version="1.0" encoding="utf-8"?>
<formControlPr xmlns="http://schemas.microsoft.com/office/spreadsheetml/2009/9/main" objectType="Radio" noThreeD="1"/>
</file>

<file path=xl/ctrlProps/ctrlProp104.xml><?xml version="1.0" encoding="utf-8"?>
<formControlPr xmlns="http://schemas.microsoft.com/office/spreadsheetml/2009/9/main" objectType="Radio"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I$79" noThreeD="1"/>
</file>

<file path=xl/ctrlProps/ctrlProp107.xml><?xml version="1.0" encoding="utf-8"?>
<formControlPr xmlns="http://schemas.microsoft.com/office/spreadsheetml/2009/9/main" objectType="Radio" noThreeD="1"/>
</file>

<file path=xl/ctrlProps/ctrlProp108.xml><?xml version="1.0" encoding="utf-8"?>
<formControlPr xmlns="http://schemas.microsoft.com/office/spreadsheetml/2009/9/main" objectType="Radio"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CheckBox" fmlaLink="T21" lockText="1" noThreeD="1"/>
</file>

<file path=xl/ctrlProps/ctrlProp110.xml><?xml version="1.0" encoding="utf-8"?>
<formControlPr xmlns="http://schemas.microsoft.com/office/spreadsheetml/2009/9/main" objectType="Radio" firstButton="1" fmlaLink="$I$80" noThreeD="1"/>
</file>

<file path=xl/ctrlProps/ctrlProp111.xml><?xml version="1.0" encoding="utf-8"?>
<formControlPr xmlns="http://schemas.microsoft.com/office/spreadsheetml/2009/9/main" objectType="Radio" noThreeD="1"/>
</file>

<file path=xl/ctrlProps/ctrlProp112.xml><?xml version="1.0" encoding="utf-8"?>
<formControlPr xmlns="http://schemas.microsoft.com/office/spreadsheetml/2009/9/main" objectType="Radio"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Radio" firstButton="1" fmlaLink="$I$84" noThreeD="1"/>
</file>

<file path=xl/ctrlProps/ctrlProp115.xml><?xml version="1.0" encoding="utf-8"?>
<formControlPr xmlns="http://schemas.microsoft.com/office/spreadsheetml/2009/9/main" objectType="Radio" noThreeD="1"/>
</file>

<file path=xl/ctrlProps/ctrlProp116.xml><?xml version="1.0" encoding="utf-8"?>
<formControlPr xmlns="http://schemas.microsoft.com/office/spreadsheetml/2009/9/main" objectType="Radio"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Radio" firstButton="1" fmlaLink="$I$85" noThreeD="1"/>
</file>

<file path=xl/ctrlProps/ctrlProp119.xml><?xml version="1.0" encoding="utf-8"?>
<formControlPr xmlns="http://schemas.microsoft.com/office/spreadsheetml/2009/9/main" objectType="Radio"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Radio"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firstButton="1" fmlaLink="$I$91" noThreeD="1"/>
</file>

<file path=xl/ctrlProps/ctrlProp123.xml><?xml version="1.0" encoding="utf-8"?>
<formControlPr xmlns="http://schemas.microsoft.com/office/spreadsheetml/2009/9/main" objectType="Radio" noThreeD="1"/>
</file>

<file path=xl/ctrlProps/ctrlProp124.xml><?xml version="1.0" encoding="utf-8"?>
<formControlPr xmlns="http://schemas.microsoft.com/office/spreadsheetml/2009/9/main" objectType="Radio"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Radio" firstButton="1" fmlaLink="$I$92" noThreeD="1"/>
</file>

<file path=xl/ctrlProps/ctrlProp127.xml><?xml version="1.0" encoding="utf-8"?>
<formControlPr xmlns="http://schemas.microsoft.com/office/spreadsheetml/2009/9/main" objectType="Radio" noThreeD="1"/>
</file>

<file path=xl/ctrlProps/ctrlProp128.xml><?xml version="1.0" encoding="utf-8"?>
<formControlPr xmlns="http://schemas.microsoft.com/office/spreadsheetml/2009/9/main" objectType="Radio"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CheckBox" fmlaLink="S18" lockText="1" noThreeD="1"/>
</file>

<file path=xl/ctrlProps/ctrlProp130.xml><?xml version="1.0" encoding="utf-8"?>
<formControlPr xmlns="http://schemas.microsoft.com/office/spreadsheetml/2009/9/main" objectType="Radio" firstButton="1" fmlaLink="$I$96" noThreeD="1"/>
</file>

<file path=xl/ctrlProps/ctrlProp131.xml><?xml version="1.0" encoding="utf-8"?>
<formControlPr xmlns="http://schemas.microsoft.com/office/spreadsheetml/2009/9/main" objectType="Radio" noThreeD="1"/>
</file>

<file path=xl/ctrlProps/ctrlProp132.xml><?xml version="1.0" encoding="utf-8"?>
<formControlPr xmlns="http://schemas.microsoft.com/office/spreadsheetml/2009/9/main" objectType="Radio"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Radio" firstButton="1" fmlaLink="$I$97" noThreeD="1"/>
</file>

<file path=xl/ctrlProps/ctrlProp135.xml><?xml version="1.0" encoding="utf-8"?>
<formControlPr xmlns="http://schemas.microsoft.com/office/spreadsheetml/2009/9/main" objectType="Radio" noThreeD="1"/>
</file>

<file path=xl/ctrlProps/ctrlProp136.xml><?xml version="1.0" encoding="utf-8"?>
<formControlPr xmlns="http://schemas.microsoft.com/office/spreadsheetml/2009/9/main" objectType="Radio"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Radio" firstButton="1" fmlaLink="$I$98" noThreeD="1"/>
</file>

<file path=xl/ctrlProps/ctrlProp139.xml><?xml version="1.0" encoding="utf-8"?>
<formControlPr xmlns="http://schemas.microsoft.com/office/spreadsheetml/2009/9/main" objectType="Radio" noThreeD="1"/>
</file>

<file path=xl/ctrlProps/ctrlProp14.xml><?xml version="1.0" encoding="utf-8"?>
<formControlPr xmlns="http://schemas.microsoft.com/office/spreadsheetml/2009/9/main" objectType="CheckBox" fmlaLink="T18" lockText="1" noThreeD="1"/>
</file>

<file path=xl/ctrlProps/ctrlProp140.xml><?xml version="1.0" encoding="utf-8"?>
<formControlPr xmlns="http://schemas.microsoft.com/office/spreadsheetml/2009/9/main" objectType="Radio"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Radio" firstButton="1" fmlaLink="$I$113" noThreeD="1"/>
</file>

<file path=xl/ctrlProps/ctrlProp143.xml><?xml version="1.0" encoding="utf-8"?>
<formControlPr xmlns="http://schemas.microsoft.com/office/spreadsheetml/2009/9/main" objectType="Radio" noThreeD="1"/>
</file>

<file path=xl/ctrlProps/ctrlProp144.xml><?xml version="1.0" encoding="utf-8"?>
<formControlPr xmlns="http://schemas.microsoft.com/office/spreadsheetml/2009/9/main" objectType="Radio"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Radio" firstButton="1" fmlaLink="$I$114" noThreeD="1"/>
</file>

<file path=xl/ctrlProps/ctrlProp147.xml><?xml version="1.0" encoding="utf-8"?>
<formControlPr xmlns="http://schemas.microsoft.com/office/spreadsheetml/2009/9/main" objectType="Radio" noThreeD="1"/>
</file>

<file path=xl/ctrlProps/ctrlProp148.xml><?xml version="1.0" encoding="utf-8"?>
<formControlPr xmlns="http://schemas.microsoft.com/office/spreadsheetml/2009/9/main" objectType="Radio"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Radio" firstButton="1" fmlaLink="$I$115" noThreeD="1"/>
</file>

<file path=xl/ctrlProps/ctrlProp151.xml><?xml version="1.0" encoding="utf-8"?>
<formControlPr xmlns="http://schemas.microsoft.com/office/spreadsheetml/2009/9/main" objectType="Radio" noThreeD="1"/>
</file>

<file path=xl/ctrlProps/ctrlProp152.xml><?xml version="1.0" encoding="utf-8"?>
<formControlPr xmlns="http://schemas.microsoft.com/office/spreadsheetml/2009/9/main" objectType="Radio"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Radio" firstButton="1" fmlaLink="$I$116" noThreeD="1"/>
</file>

<file path=xl/ctrlProps/ctrlProp155.xml><?xml version="1.0" encoding="utf-8"?>
<formControlPr xmlns="http://schemas.microsoft.com/office/spreadsheetml/2009/9/main" objectType="Radio" noThreeD="1"/>
</file>

<file path=xl/ctrlProps/ctrlProp156.xml><?xml version="1.0" encoding="utf-8"?>
<formControlPr xmlns="http://schemas.microsoft.com/office/spreadsheetml/2009/9/main" objectType="Radio"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I$117" noThreeD="1"/>
</file>

<file path=xl/ctrlProps/ctrlProp159.xml><?xml version="1.0" encoding="utf-8"?>
<formControlPr xmlns="http://schemas.microsoft.com/office/spreadsheetml/2009/9/main" objectType="Radio" noThreeD="1"/>
</file>

<file path=xl/ctrlProps/ctrlProp16.xml><?xml version="1.0" encoding="utf-8"?>
<formControlPr xmlns="http://schemas.microsoft.com/office/spreadsheetml/2009/9/main" objectType="CheckBox" fmlaLink="S19" lockText="1" noThreeD="1"/>
</file>

<file path=xl/ctrlProps/ctrlProp160.xml><?xml version="1.0" encoding="utf-8"?>
<formControlPr xmlns="http://schemas.microsoft.com/office/spreadsheetml/2009/9/main" objectType="Radio"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Radio" firstButton="1" fmlaLink="$I$123" noThreeD="1"/>
</file>

<file path=xl/ctrlProps/ctrlProp163.xml><?xml version="1.0" encoding="utf-8"?>
<formControlPr xmlns="http://schemas.microsoft.com/office/spreadsheetml/2009/9/main" objectType="Radio" noThreeD="1"/>
</file>

<file path=xl/ctrlProps/ctrlProp164.xml><?xml version="1.0" encoding="utf-8"?>
<formControlPr xmlns="http://schemas.microsoft.com/office/spreadsheetml/2009/9/main" objectType="Radio"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Radio" firstButton="1" fmlaLink="$I$124" noThreeD="1"/>
</file>

<file path=xl/ctrlProps/ctrlProp167.xml><?xml version="1.0" encoding="utf-8"?>
<formControlPr xmlns="http://schemas.microsoft.com/office/spreadsheetml/2009/9/main" objectType="Radio" noThreeD="1"/>
</file>

<file path=xl/ctrlProps/ctrlProp168.xml><?xml version="1.0" encoding="utf-8"?>
<formControlPr xmlns="http://schemas.microsoft.com/office/spreadsheetml/2009/9/main" objectType="Radio" noThreeD="1"/>
</file>

<file path=xl/ctrlProps/ctrlProp169.xml><?xml version="1.0" encoding="utf-8"?>
<formControlPr xmlns="http://schemas.microsoft.com/office/spreadsheetml/2009/9/main" objectType="GBox" noThreeD="1"/>
</file>

<file path=xl/ctrlProps/ctrlProp17.xml><?xml version="1.0" encoding="utf-8"?>
<formControlPr xmlns="http://schemas.microsoft.com/office/spreadsheetml/2009/9/main" objectType="CheckBox" fmlaLink="T19" lockText="1" noThreeD="1"/>
</file>

<file path=xl/ctrlProps/ctrlProp170.xml><?xml version="1.0" encoding="utf-8"?>
<formControlPr xmlns="http://schemas.microsoft.com/office/spreadsheetml/2009/9/main" objectType="Radio" firstButton="1" fmlaLink="$I$125" noThreeD="1"/>
</file>

<file path=xl/ctrlProps/ctrlProp171.xml><?xml version="1.0" encoding="utf-8"?>
<formControlPr xmlns="http://schemas.microsoft.com/office/spreadsheetml/2009/9/main" objectType="Radio" noThreeD="1"/>
</file>

<file path=xl/ctrlProps/ctrlProp172.xml><?xml version="1.0" encoding="utf-8"?>
<formControlPr xmlns="http://schemas.microsoft.com/office/spreadsheetml/2009/9/main" objectType="Radio"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Radio" firstButton="1" fmlaLink="$I$126" noThreeD="1"/>
</file>

<file path=xl/ctrlProps/ctrlProp175.xml><?xml version="1.0" encoding="utf-8"?>
<formControlPr xmlns="http://schemas.microsoft.com/office/spreadsheetml/2009/9/main" objectType="Radio" noThreeD="1"/>
</file>

<file path=xl/ctrlProps/ctrlProp176.xml><?xml version="1.0" encoding="utf-8"?>
<formControlPr xmlns="http://schemas.microsoft.com/office/spreadsheetml/2009/9/main" objectType="Radio" noThreeD="1"/>
</file>

<file path=xl/ctrlProps/ctrlProp177.xml><?xml version="1.0" encoding="utf-8"?>
<formControlPr xmlns="http://schemas.microsoft.com/office/spreadsheetml/2009/9/main" objectType="GBox" noThreeD="1"/>
</file>

<file path=xl/ctrlProps/ctrlProp178.xml><?xml version="1.0" encoding="utf-8"?>
<formControlPr xmlns="http://schemas.microsoft.com/office/spreadsheetml/2009/9/main" objectType="Radio" firstButton="1" fmlaLink="$I$141" noThreeD="1"/>
</file>

<file path=xl/ctrlProps/ctrlProp179.xml><?xml version="1.0" encoding="utf-8"?>
<formControlPr xmlns="http://schemas.microsoft.com/office/spreadsheetml/2009/9/main" objectType="Radio" noThreeD="1"/>
</file>

<file path=xl/ctrlProps/ctrlProp18.xml><?xml version="1.0" encoding="utf-8"?>
<formControlPr xmlns="http://schemas.microsoft.com/office/spreadsheetml/2009/9/main" objectType="GBox" noThreeD="1"/>
</file>

<file path=xl/ctrlProps/ctrlProp180.xml><?xml version="1.0" encoding="utf-8"?>
<formControlPr xmlns="http://schemas.microsoft.com/office/spreadsheetml/2009/9/main" objectType="Radio"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Radio" firstButton="1" fmlaLink="$I$142" noThreeD="1"/>
</file>

<file path=xl/ctrlProps/ctrlProp183.xml><?xml version="1.0" encoding="utf-8"?>
<formControlPr xmlns="http://schemas.microsoft.com/office/spreadsheetml/2009/9/main" objectType="Radio" noThreeD="1"/>
</file>

<file path=xl/ctrlProps/ctrlProp184.xml><?xml version="1.0" encoding="utf-8"?>
<formControlPr xmlns="http://schemas.microsoft.com/office/spreadsheetml/2009/9/main" objectType="Radio"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Radio" firstButton="1" fmlaLink="$I$146" noThreeD="1"/>
</file>

<file path=xl/ctrlProps/ctrlProp187.xml><?xml version="1.0" encoding="utf-8"?>
<formControlPr xmlns="http://schemas.microsoft.com/office/spreadsheetml/2009/9/main" objectType="Radio" noThreeD="1"/>
</file>

<file path=xl/ctrlProps/ctrlProp188.xml><?xml version="1.0" encoding="utf-8"?>
<formControlPr xmlns="http://schemas.microsoft.com/office/spreadsheetml/2009/9/main" objectType="Radio"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S20" lockText="1" noThreeD="1"/>
</file>

<file path=xl/ctrlProps/ctrlProp190.xml><?xml version="1.0" encoding="utf-8"?>
<formControlPr xmlns="http://schemas.microsoft.com/office/spreadsheetml/2009/9/main" objectType="Radio" firstButton="1" fmlaLink="$I$147" noThreeD="1"/>
</file>

<file path=xl/ctrlProps/ctrlProp191.xml><?xml version="1.0" encoding="utf-8"?>
<formControlPr xmlns="http://schemas.microsoft.com/office/spreadsheetml/2009/9/main" objectType="Radio" noThreeD="1"/>
</file>

<file path=xl/ctrlProps/ctrlProp192.xml><?xml version="1.0" encoding="utf-8"?>
<formControlPr xmlns="http://schemas.microsoft.com/office/spreadsheetml/2009/9/main" objectType="Radio" noThreeD="1"/>
</file>

<file path=xl/ctrlProps/ctrlProp193.xml><?xml version="1.0" encoding="utf-8"?>
<formControlPr xmlns="http://schemas.microsoft.com/office/spreadsheetml/2009/9/main" objectType="GBox" noThreeD="1"/>
</file>

<file path=xl/ctrlProps/ctrlProp194.xml><?xml version="1.0" encoding="utf-8"?>
<formControlPr xmlns="http://schemas.microsoft.com/office/spreadsheetml/2009/9/main" objectType="Radio" firstButton="1" fmlaLink="$I$151" noThreeD="1"/>
</file>

<file path=xl/ctrlProps/ctrlProp195.xml><?xml version="1.0" encoding="utf-8"?>
<formControlPr xmlns="http://schemas.microsoft.com/office/spreadsheetml/2009/9/main" objectType="Radio" noThreeD="1"/>
</file>

<file path=xl/ctrlProps/ctrlProp196.xml><?xml version="1.0" encoding="utf-8"?>
<formControlPr xmlns="http://schemas.microsoft.com/office/spreadsheetml/2009/9/main" objectType="Radio" noThreeD="1"/>
</file>

<file path=xl/ctrlProps/ctrlProp197.xml><?xml version="1.0" encoding="utf-8"?>
<formControlPr xmlns="http://schemas.microsoft.com/office/spreadsheetml/2009/9/main" objectType="GBox" noThreeD="1"/>
</file>

<file path=xl/ctrlProps/ctrlProp198.xml><?xml version="1.0" encoding="utf-8"?>
<formControlPr xmlns="http://schemas.microsoft.com/office/spreadsheetml/2009/9/main" objectType="Radio" firstButton="1" fmlaLink="$I$152" noThreeD="1"/>
</file>

<file path=xl/ctrlProps/ctrlProp199.xml><?xml version="1.0" encoding="utf-8"?>
<formControlPr xmlns="http://schemas.microsoft.com/office/spreadsheetml/2009/9/main" objectType="Radio"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T20" lockText="1" noThreeD="1"/>
</file>

<file path=xl/ctrlProps/ctrlProp200.xml><?xml version="1.0" encoding="utf-8"?>
<formControlPr xmlns="http://schemas.microsoft.com/office/spreadsheetml/2009/9/main" objectType="Radio"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I$153" noThreeD="1"/>
</file>

<file path=xl/ctrlProps/ctrlProp203.xml><?xml version="1.0" encoding="utf-8"?>
<formControlPr xmlns="http://schemas.microsoft.com/office/spreadsheetml/2009/9/main" objectType="Radio" noThreeD="1"/>
</file>

<file path=xl/ctrlProps/ctrlProp204.xml><?xml version="1.0" encoding="utf-8"?>
<formControlPr xmlns="http://schemas.microsoft.com/office/spreadsheetml/2009/9/main" objectType="Radio"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Radio" firstButton="1" fmlaLink="$I$154" noThreeD="1"/>
</file>

<file path=xl/ctrlProps/ctrlProp207.xml><?xml version="1.0" encoding="utf-8"?>
<formControlPr xmlns="http://schemas.microsoft.com/office/spreadsheetml/2009/9/main" objectType="Radio" noThreeD="1"/>
</file>

<file path=xl/ctrlProps/ctrlProp208.xml><?xml version="1.0" encoding="utf-8"?>
<formControlPr xmlns="http://schemas.microsoft.com/office/spreadsheetml/2009/9/main" objectType="Radio" noThreeD="1"/>
</file>

<file path=xl/ctrlProps/ctrlProp209.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10.xml><?xml version="1.0" encoding="utf-8"?>
<formControlPr xmlns="http://schemas.microsoft.com/office/spreadsheetml/2009/9/main" objectType="Radio" firstButton="1" fmlaLink="$I$158" noThreeD="1"/>
</file>

<file path=xl/ctrlProps/ctrlProp211.xml><?xml version="1.0" encoding="utf-8"?>
<formControlPr xmlns="http://schemas.microsoft.com/office/spreadsheetml/2009/9/main" objectType="Radio" noThreeD="1"/>
</file>

<file path=xl/ctrlProps/ctrlProp212.xml><?xml version="1.0" encoding="utf-8"?>
<formControlPr xmlns="http://schemas.microsoft.com/office/spreadsheetml/2009/9/main" objectType="Radio" noThreeD="1"/>
</file>

<file path=xl/ctrlProps/ctrlProp213.xml><?xml version="1.0" encoding="utf-8"?>
<formControlPr xmlns="http://schemas.microsoft.com/office/spreadsheetml/2009/9/main" objectType="GBox" noThreeD="1"/>
</file>

<file path=xl/ctrlProps/ctrlProp214.xml><?xml version="1.0" encoding="utf-8"?>
<formControlPr xmlns="http://schemas.microsoft.com/office/spreadsheetml/2009/9/main" objectType="Radio" firstButton="1" fmlaLink="$I$159" noThreeD="1"/>
</file>

<file path=xl/ctrlProps/ctrlProp215.xml><?xml version="1.0" encoding="utf-8"?>
<formControlPr xmlns="http://schemas.microsoft.com/office/spreadsheetml/2009/9/main" objectType="Radio" noThreeD="1"/>
</file>

<file path=xl/ctrlProps/ctrlProp216.xml><?xml version="1.0" encoding="utf-8"?>
<formControlPr xmlns="http://schemas.microsoft.com/office/spreadsheetml/2009/9/main" objectType="Radio" noThreeD="1"/>
</file>

<file path=xl/ctrlProps/ctrlProp217.xml><?xml version="1.0" encoding="utf-8"?>
<formControlPr xmlns="http://schemas.microsoft.com/office/spreadsheetml/2009/9/main" objectType="GBox" noThreeD="1"/>
</file>

<file path=xl/ctrlProps/ctrlProp218.xml><?xml version="1.0" encoding="utf-8"?>
<formControlPr xmlns="http://schemas.microsoft.com/office/spreadsheetml/2009/9/main" objectType="Radio" firstButton="1" fmlaLink="$I$160" noThreeD="1"/>
</file>

<file path=xl/ctrlProps/ctrlProp219.xml><?xml version="1.0" encoding="utf-8"?>
<formControlPr xmlns="http://schemas.microsoft.com/office/spreadsheetml/2009/9/main" objectType="Radio" noThreeD="1"/>
</file>

<file path=xl/ctrlProps/ctrlProp22.xml><?xml version="1.0" encoding="utf-8"?>
<formControlPr xmlns="http://schemas.microsoft.com/office/spreadsheetml/2009/9/main" objectType="CheckBox" fmlaLink="S17" lockText="1" noThreeD="1"/>
</file>

<file path=xl/ctrlProps/ctrlProp220.xml><?xml version="1.0" encoding="utf-8"?>
<formControlPr xmlns="http://schemas.microsoft.com/office/spreadsheetml/2009/9/main" objectType="Radio"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Radio" firstButton="1" fmlaLink="$I$161" noThreeD="1"/>
</file>

<file path=xl/ctrlProps/ctrlProp223.xml><?xml version="1.0" encoding="utf-8"?>
<formControlPr xmlns="http://schemas.microsoft.com/office/spreadsheetml/2009/9/main" objectType="Radio" noThreeD="1"/>
</file>

<file path=xl/ctrlProps/ctrlProp224.xml><?xml version="1.0" encoding="utf-8"?>
<formControlPr xmlns="http://schemas.microsoft.com/office/spreadsheetml/2009/9/main" objectType="Radio"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I$167" noThreeD="1"/>
</file>

<file path=xl/ctrlProps/ctrlProp227.xml><?xml version="1.0" encoding="utf-8"?>
<formControlPr xmlns="http://schemas.microsoft.com/office/spreadsheetml/2009/9/main" objectType="Radio" noThreeD="1"/>
</file>

<file path=xl/ctrlProps/ctrlProp228.xml><?xml version="1.0" encoding="utf-8"?>
<formControlPr xmlns="http://schemas.microsoft.com/office/spreadsheetml/2009/9/main" objectType="Radio"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T17" lockText="1" noThreeD="1"/>
</file>

<file path=xl/ctrlProps/ctrlProp230.xml><?xml version="1.0" encoding="utf-8"?>
<formControlPr xmlns="http://schemas.microsoft.com/office/spreadsheetml/2009/9/main" objectType="Radio" firstButton="1" fmlaLink="$I$168" noThreeD="1"/>
</file>

<file path=xl/ctrlProps/ctrlProp231.xml><?xml version="1.0" encoding="utf-8"?>
<formControlPr xmlns="http://schemas.microsoft.com/office/spreadsheetml/2009/9/main" objectType="Radio" noThreeD="1"/>
</file>

<file path=xl/ctrlProps/ctrlProp232.xml><?xml version="1.0" encoding="utf-8"?>
<formControlPr xmlns="http://schemas.microsoft.com/office/spreadsheetml/2009/9/main" objectType="Radio"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Radio" firstButton="1" fmlaLink="$I$169" noThreeD="1"/>
</file>

<file path=xl/ctrlProps/ctrlProp235.xml><?xml version="1.0" encoding="utf-8"?>
<formControlPr xmlns="http://schemas.microsoft.com/office/spreadsheetml/2009/9/main" objectType="Radio" noThreeD="1"/>
</file>

<file path=xl/ctrlProps/ctrlProp236.xml><?xml version="1.0" encoding="utf-8"?>
<formControlPr xmlns="http://schemas.microsoft.com/office/spreadsheetml/2009/9/main" objectType="Radio" noThreeD="1"/>
</file>

<file path=xl/ctrlProps/ctrlProp237.xml><?xml version="1.0" encoding="utf-8"?>
<formControlPr xmlns="http://schemas.microsoft.com/office/spreadsheetml/2009/9/main" objectType="Radio" firstButton="1" fmlaLink="$I$185" noThreeD="1"/>
</file>

<file path=xl/ctrlProps/ctrlProp238.xml><?xml version="1.0" encoding="utf-8"?>
<formControlPr xmlns="http://schemas.microsoft.com/office/spreadsheetml/2009/9/main" objectType="Radio" noThreeD="1"/>
</file>

<file path=xl/ctrlProps/ctrlProp239.xml><?xml version="1.0" encoding="utf-8"?>
<formControlPr xmlns="http://schemas.microsoft.com/office/spreadsheetml/2009/9/main" objectType="Radio" noThreeD="1"/>
</file>

<file path=xl/ctrlProps/ctrlProp24.xml><?xml version="1.0" encoding="utf-8"?>
<formControlPr xmlns="http://schemas.microsoft.com/office/spreadsheetml/2009/9/main" objectType="GBox" noThreeD="1"/>
</file>

<file path=xl/ctrlProps/ctrlProp240.xml><?xml version="1.0" encoding="utf-8"?>
<formControlPr xmlns="http://schemas.microsoft.com/office/spreadsheetml/2009/9/main" objectType="GBox" noThreeD="1"/>
</file>

<file path=xl/ctrlProps/ctrlProp241.xml><?xml version="1.0" encoding="utf-8"?>
<formControlPr xmlns="http://schemas.microsoft.com/office/spreadsheetml/2009/9/main" objectType="Radio" firstButton="1" fmlaLink="$I$186" noThreeD="1"/>
</file>

<file path=xl/ctrlProps/ctrlProp242.xml><?xml version="1.0" encoding="utf-8"?>
<formControlPr xmlns="http://schemas.microsoft.com/office/spreadsheetml/2009/9/main" objectType="Radio" noThreeD="1"/>
</file>

<file path=xl/ctrlProps/ctrlProp243.xml><?xml version="1.0" encoding="utf-8"?>
<formControlPr xmlns="http://schemas.microsoft.com/office/spreadsheetml/2009/9/main" objectType="Radio" noThreeD="1"/>
</file>

<file path=xl/ctrlProps/ctrlProp244.xml><?xml version="1.0" encoding="utf-8"?>
<formControlPr xmlns="http://schemas.microsoft.com/office/spreadsheetml/2009/9/main" objectType="GBox" noThreeD="1"/>
</file>

<file path=xl/ctrlProps/ctrlProp245.xml><?xml version="1.0" encoding="utf-8"?>
<formControlPr xmlns="http://schemas.microsoft.com/office/spreadsheetml/2009/9/main" objectType="Radio" firstButton="1" fmlaLink="$I$187" noThreeD="1"/>
</file>

<file path=xl/ctrlProps/ctrlProp246.xml><?xml version="1.0" encoding="utf-8"?>
<formControlPr xmlns="http://schemas.microsoft.com/office/spreadsheetml/2009/9/main" objectType="Radio" noThreeD="1"/>
</file>

<file path=xl/ctrlProps/ctrlProp247.xml><?xml version="1.0" encoding="utf-8"?>
<formControlPr xmlns="http://schemas.microsoft.com/office/spreadsheetml/2009/9/main" objectType="Radio" noThreeD="1"/>
</file>

<file path=xl/ctrlProps/ctrlProp248.xml><?xml version="1.0" encoding="utf-8"?>
<formControlPr xmlns="http://schemas.microsoft.com/office/spreadsheetml/2009/9/main" objectType="GBox" noThreeD="1"/>
</file>

<file path=xl/ctrlProps/ctrlProp249.xml><?xml version="1.0" encoding="utf-8"?>
<formControlPr xmlns="http://schemas.microsoft.com/office/spreadsheetml/2009/9/main" objectType="Radio" firstButton="1" fmlaLink="$I$194" noThreeD="1"/>
</file>

<file path=xl/ctrlProps/ctrlProp25.xml><?xml version="1.0" encoding="utf-8"?>
<formControlPr xmlns="http://schemas.microsoft.com/office/spreadsheetml/2009/9/main" objectType="GBox" noThreeD="1"/>
</file>

<file path=xl/ctrlProps/ctrlProp250.xml><?xml version="1.0" encoding="utf-8"?>
<formControlPr xmlns="http://schemas.microsoft.com/office/spreadsheetml/2009/9/main" objectType="Radio" noThreeD="1"/>
</file>

<file path=xl/ctrlProps/ctrlProp251.xml><?xml version="1.0" encoding="utf-8"?>
<formControlPr xmlns="http://schemas.microsoft.com/office/spreadsheetml/2009/9/main" objectType="Radio" noThreeD="1"/>
</file>

<file path=xl/ctrlProps/ctrlProp252.xml><?xml version="1.0" encoding="utf-8"?>
<formControlPr xmlns="http://schemas.microsoft.com/office/spreadsheetml/2009/9/main" objectType="GBox" noThreeD="1"/>
</file>

<file path=xl/ctrlProps/ctrlProp253.xml><?xml version="1.0" encoding="utf-8"?>
<formControlPr xmlns="http://schemas.microsoft.com/office/spreadsheetml/2009/9/main" objectType="Radio" firstButton="1" fmlaLink="$I$195" noThreeD="1"/>
</file>

<file path=xl/ctrlProps/ctrlProp254.xml><?xml version="1.0" encoding="utf-8"?>
<formControlPr xmlns="http://schemas.microsoft.com/office/spreadsheetml/2009/9/main" objectType="Radio" noThreeD="1"/>
</file>

<file path=xl/ctrlProps/ctrlProp255.xml><?xml version="1.0" encoding="utf-8"?>
<formControlPr xmlns="http://schemas.microsoft.com/office/spreadsheetml/2009/9/main" objectType="Radio" noThreeD="1"/>
</file>

<file path=xl/ctrlProps/ctrlProp256.xml><?xml version="1.0" encoding="utf-8"?>
<formControlPr xmlns="http://schemas.microsoft.com/office/spreadsheetml/2009/9/main" objectType="GBox" noThreeD="1"/>
</file>

<file path=xl/ctrlProps/ctrlProp257.xml><?xml version="1.0" encoding="utf-8"?>
<formControlPr xmlns="http://schemas.microsoft.com/office/spreadsheetml/2009/9/main" objectType="Radio" firstButton="1" fmlaLink="$I$196" noThreeD="1"/>
</file>

<file path=xl/ctrlProps/ctrlProp258.xml><?xml version="1.0" encoding="utf-8"?>
<formControlPr xmlns="http://schemas.microsoft.com/office/spreadsheetml/2009/9/main" objectType="Radio" noThreeD="1"/>
</file>

<file path=xl/ctrlProps/ctrlProp259.xml><?xml version="1.0" encoding="utf-8"?>
<formControlPr xmlns="http://schemas.microsoft.com/office/spreadsheetml/2009/9/main" objectType="Radio" noThreeD="1"/>
</file>

<file path=xl/ctrlProps/ctrlProp26.xml><?xml version="1.0" encoding="utf-8"?>
<formControlPr xmlns="http://schemas.microsoft.com/office/spreadsheetml/2009/9/main" objectType="Radio" firstButton="1" fmlaLink="$I$12" noThreeD="1"/>
</file>

<file path=xl/ctrlProps/ctrlProp260.xml><?xml version="1.0" encoding="utf-8"?>
<formControlPr xmlns="http://schemas.microsoft.com/office/spreadsheetml/2009/9/main" objectType="GBox" noThreeD="1"/>
</file>

<file path=xl/ctrlProps/ctrlProp261.xml><?xml version="1.0" encoding="utf-8"?>
<formControlPr xmlns="http://schemas.microsoft.com/office/spreadsheetml/2009/9/main" objectType="GBox" noThreeD="1"/>
</file>

<file path=xl/ctrlProps/ctrlProp262.xml><?xml version="1.0" encoding="utf-8"?>
<formControlPr xmlns="http://schemas.microsoft.com/office/spreadsheetml/2009/9/main" objectType="Radio" firstButton="1" fmlaLink="$I$10" noThreeD="1"/>
</file>

<file path=xl/ctrlProps/ctrlProp263.xml><?xml version="1.0" encoding="utf-8"?>
<formControlPr xmlns="http://schemas.microsoft.com/office/spreadsheetml/2009/9/main" objectType="Radio" noThreeD="1"/>
</file>

<file path=xl/ctrlProps/ctrlProp264.xml><?xml version="1.0" encoding="utf-8"?>
<formControlPr xmlns="http://schemas.microsoft.com/office/spreadsheetml/2009/9/main" objectType="Radio" noThreeD="1"/>
</file>

<file path=xl/ctrlProps/ctrlProp265.xml><?xml version="1.0" encoding="utf-8"?>
<formControlPr xmlns="http://schemas.microsoft.com/office/spreadsheetml/2009/9/main" objectType="GBox" noThreeD="1"/>
</file>

<file path=xl/ctrlProps/ctrlProp266.xml><?xml version="1.0" encoding="utf-8"?>
<formControlPr xmlns="http://schemas.microsoft.com/office/spreadsheetml/2009/9/main" objectType="Radio" firstButton="1" fmlaLink="$I$11" noThreeD="1"/>
</file>

<file path=xl/ctrlProps/ctrlProp267.xml><?xml version="1.0" encoding="utf-8"?>
<formControlPr xmlns="http://schemas.microsoft.com/office/spreadsheetml/2009/9/main" objectType="Radio" noThreeD="1"/>
</file>

<file path=xl/ctrlProps/ctrlProp268.xml><?xml version="1.0" encoding="utf-8"?>
<formControlPr xmlns="http://schemas.microsoft.com/office/spreadsheetml/2009/9/main" objectType="Radio" noThreeD="1"/>
</file>

<file path=xl/ctrlProps/ctrlProp269.xml><?xml version="1.0" encoding="utf-8"?>
<formControlPr xmlns="http://schemas.microsoft.com/office/spreadsheetml/2009/9/main" objectType="GBox" noThreeD="1"/>
</file>

<file path=xl/ctrlProps/ctrlProp27.xml><?xml version="1.0" encoding="utf-8"?>
<formControlPr xmlns="http://schemas.microsoft.com/office/spreadsheetml/2009/9/main" objectType="Radio" noThreeD="1"/>
</file>

<file path=xl/ctrlProps/ctrlProp270.xml><?xml version="1.0" encoding="utf-8"?>
<formControlPr xmlns="http://schemas.microsoft.com/office/spreadsheetml/2009/9/main" objectType="Radio" firstButton="1" fmlaLink="$I$12" noThreeD="1"/>
</file>

<file path=xl/ctrlProps/ctrlProp271.xml><?xml version="1.0" encoding="utf-8"?>
<formControlPr xmlns="http://schemas.microsoft.com/office/spreadsheetml/2009/9/main" objectType="Radio" noThreeD="1"/>
</file>

<file path=xl/ctrlProps/ctrlProp272.xml><?xml version="1.0" encoding="utf-8"?>
<formControlPr xmlns="http://schemas.microsoft.com/office/spreadsheetml/2009/9/main" objectType="Radio"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I$13" noThreeD="1"/>
</file>

<file path=xl/ctrlProps/ctrlProp275.xml><?xml version="1.0" encoding="utf-8"?>
<formControlPr xmlns="http://schemas.microsoft.com/office/spreadsheetml/2009/9/main" objectType="Radio" noThreeD="1"/>
</file>

<file path=xl/ctrlProps/ctrlProp276.xml><?xml version="1.0" encoding="utf-8"?>
<formControlPr xmlns="http://schemas.microsoft.com/office/spreadsheetml/2009/9/main" objectType="Radio"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Radio" firstButton="1" fmlaLink="$I$26" noThreeD="1"/>
</file>

<file path=xl/ctrlProps/ctrlProp279.xml><?xml version="1.0" encoding="utf-8"?>
<formControlPr xmlns="http://schemas.microsoft.com/office/spreadsheetml/2009/9/main" objectType="Radio" noThreeD="1"/>
</file>

<file path=xl/ctrlProps/ctrlProp28.xml><?xml version="1.0" encoding="utf-8"?>
<formControlPr xmlns="http://schemas.microsoft.com/office/spreadsheetml/2009/9/main" objectType="Radio" noThreeD="1"/>
</file>

<file path=xl/ctrlProps/ctrlProp280.xml><?xml version="1.0" encoding="utf-8"?>
<formControlPr xmlns="http://schemas.microsoft.com/office/spreadsheetml/2009/9/main" objectType="Radio"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Radio" firstButton="1" fmlaLink="$I$27" noThreeD="1"/>
</file>

<file path=xl/ctrlProps/ctrlProp283.xml><?xml version="1.0" encoding="utf-8"?>
<formControlPr xmlns="http://schemas.microsoft.com/office/spreadsheetml/2009/9/main" objectType="Radio" noThreeD="1"/>
</file>

<file path=xl/ctrlProps/ctrlProp284.xml><?xml version="1.0" encoding="utf-8"?>
<formControlPr xmlns="http://schemas.microsoft.com/office/spreadsheetml/2009/9/main" objectType="Radio"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Radio" firstButton="1" fmlaLink="$I$28" noThreeD="1"/>
</file>

<file path=xl/ctrlProps/ctrlProp287.xml><?xml version="1.0" encoding="utf-8"?>
<formControlPr xmlns="http://schemas.microsoft.com/office/spreadsheetml/2009/9/main" objectType="Radio" noThreeD="1"/>
</file>

<file path=xl/ctrlProps/ctrlProp288.xml><?xml version="1.0" encoding="utf-8"?>
<formControlPr xmlns="http://schemas.microsoft.com/office/spreadsheetml/2009/9/main" objectType="Radio" noThreeD="1"/>
</file>

<file path=xl/ctrlProps/ctrlProp289.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290.xml><?xml version="1.0" encoding="utf-8"?>
<formControlPr xmlns="http://schemas.microsoft.com/office/spreadsheetml/2009/9/main" objectType="Radio" firstButton="1" fmlaLink="$I$32" noThreeD="1"/>
</file>

<file path=xl/ctrlProps/ctrlProp291.xml><?xml version="1.0" encoding="utf-8"?>
<formControlPr xmlns="http://schemas.microsoft.com/office/spreadsheetml/2009/9/main" objectType="Radio" noThreeD="1"/>
</file>

<file path=xl/ctrlProps/ctrlProp292.xml><?xml version="1.0" encoding="utf-8"?>
<formControlPr xmlns="http://schemas.microsoft.com/office/spreadsheetml/2009/9/main" objectType="Radio" noThreeD="1"/>
</file>

<file path=xl/ctrlProps/ctrlProp293.xml><?xml version="1.0" encoding="utf-8"?>
<formControlPr xmlns="http://schemas.microsoft.com/office/spreadsheetml/2009/9/main" objectType="GBox" noThreeD="1"/>
</file>

<file path=xl/ctrlProps/ctrlProp294.xml><?xml version="1.0" encoding="utf-8"?>
<formControlPr xmlns="http://schemas.microsoft.com/office/spreadsheetml/2009/9/main" objectType="Radio" firstButton="1" fmlaLink="$I$33" noThreeD="1"/>
</file>

<file path=xl/ctrlProps/ctrlProp295.xml><?xml version="1.0" encoding="utf-8"?>
<formControlPr xmlns="http://schemas.microsoft.com/office/spreadsheetml/2009/9/main" objectType="Radio" noThreeD="1"/>
</file>

<file path=xl/ctrlProps/ctrlProp296.xml><?xml version="1.0" encoding="utf-8"?>
<formControlPr xmlns="http://schemas.microsoft.com/office/spreadsheetml/2009/9/main" objectType="Radio" noThreeD="1"/>
</file>

<file path=xl/ctrlProps/ctrlProp297.xml><?xml version="1.0" encoding="utf-8"?>
<formControlPr xmlns="http://schemas.microsoft.com/office/spreadsheetml/2009/9/main" objectType="GBox" noThreeD="1"/>
</file>

<file path=xl/ctrlProps/ctrlProp298.xml><?xml version="1.0" encoding="utf-8"?>
<formControlPr xmlns="http://schemas.microsoft.com/office/spreadsheetml/2009/9/main" objectType="Radio" firstButton="1" fmlaLink="$I$34" noThreeD="1"/>
</file>

<file path=xl/ctrlProps/ctrlProp299.xml><?xml version="1.0" encoding="utf-8"?>
<formControlPr xmlns="http://schemas.microsoft.com/office/spreadsheetml/2009/9/main" objectType="Radio"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firstButton="1" fmlaLink="$I$13" noThreeD="1"/>
</file>

<file path=xl/ctrlProps/ctrlProp300.xml><?xml version="1.0" encoding="utf-8"?>
<formControlPr xmlns="http://schemas.microsoft.com/office/spreadsheetml/2009/9/main" objectType="Radio" noThreeD="1"/>
</file>

<file path=xl/ctrlProps/ctrlProp301.xml><?xml version="1.0" encoding="utf-8"?>
<formControlPr xmlns="http://schemas.microsoft.com/office/spreadsheetml/2009/9/main" objectType="GBox" noThreeD="1"/>
</file>

<file path=xl/ctrlProps/ctrlProp302.xml><?xml version="1.0" encoding="utf-8"?>
<formControlPr xmlns="http://schemas.microsoft.com/office/spreadsheetml/2009/9/main" objectType="Radio" firstButton="1" fmlaLink="$I$35" noThreeD="1"/>
</file>

<file path=xl/ctrlProps/ctrlProp303.xml><?xml version="1.0" encoding="utf-8"?>
<formControlPr xmlns="http://schemas.microsoft.com/office/spreadsheetml/2009/9/main" objectType="Radio" noThreeD="1"/>
</file>

<file path=xl/ctrlProps/ctrlProp304.xml><?xml version="1.0" encoding="utf-8"?>
<formControlPr xmlns="http://schemas.microsoft.com/office/spreadsheetml/2009/9/main" objectType="Radio" noThreeD="1"/>
</file>

<file path=xl/ctrlProps/ctrlProp305.xml><?xml version="1.0" encoding="utf-8"?>
<formControlPr xmlns="http://schemas.microsoft.com/office/spreadsheetml/2009/9/main" objectType="GBox" noThreeD="1"/>
</file>

<file path=xl/ctrlProps/ctrlProp306.xml><?xml version="1.0" encoding="utf-8"?>
<formControlPr xmlns="http://schemas.microsoft.com/office/spreadsheetml/2009/9/main" objectType="Radio" firstButton="1" fmlaLink="$I$48" noThreeD="1"/>
</file>

<file path=xl/ctrlProps/ctrlProp307.xml><?xml version="1.0" encoding="utf-8"?>
<formControlPr xmlns="http://schemas.microsoft.com/office/spreadsheetml/2009/9/main" objectType="Radio" noThreeD="1"/>
</file>

<file path=xl/ctrlProps/ctrlProp308.xml><?xml version="1.0" encoding="utf-8"?>
<formControlPr xmlns="http://schemas.microsoft.com/office/spreadsheetml/2009/9/main" objectType="Radio" noThreeD="1"/>
</file>

<file path=xl/ctrlProps/ctrlProp309.xml><?xml version="1.0" encoding="utf-8"?>
<formControlPr xmlns="http://schemas.microsoft.com/office/spreadsheetml/2009/9/main" objectType="GBox" noThreeD="1"/>
</file>

<file path=xl/ctrlProps/ctrlProp31.xml><?xml version="1.0" encoding="utf-8"?>
<formControlPr xmlns="http://schemas.microsoft.com/office/spreadsheetml/2009/9/main" objectType="Radio" noThreeD="1"/>
</file>

<file path=xl/ctrlProps/ctrlProp310.xml><?xml version="1.0" encoding="utf-8"?>
<formControlPr xmlns="http://schemas.microsoft.com/office/spreadsheetml/2009/9/main" objectType="Radio" firstButton="1" fmlaLink="$I$49" noThreeD="1"/>
</file>

<file path=xl/ctrlProps/ctrlProp311.xml><?xml version="1.0" encoding="utf-8"?>
<formControlPr xmlns="http://schemas.microsoft.com/office/spreadsheetml/2009/9/main" objectType="Radio" noThreeD="1"/>
</file>

<file path=xl/ctrlProps/ctrlProp312.xml><?xml version="1.0" encoding="utf-8"?>
<formControlPr xmlns="http://schemas.microsoft.com/office/spreadsheetml/2009/9/main" objectType="Radio" noThreeD="1"/>
</file>

<file path=xl/ctrlProps/ctrlProp313.xml><?xml version="1.0" encoding="utf-8"?>
<formControlPr xmlns="http://schemas.microsoft.com/office/spreadsheetml/2009/9/main" objectType="GBox" noThreeD="1"/>
</file>

<file path=xl/ctrlProps/ctrlProp314.xml><?xml version="1.0" encoding="utf-8"?>
<formControlPr xmlns="http://schemas.microsoft.com/office/spreadsheetml/2009/9/main" objectType="Radio" firstButton="1" fmlaLink="$I$50" noThreeD="1"/>
</file>

<file path=xl/ctrlProps/ctrlProp315.xml><?xml version="1.0" encoding="utf-8"?>
<formControlPr xmlns="http://schemas.microsoft.com/office/spreadsheetml/2009/9/main" objectType="Radio" noThreeD="1"/>
</file>

<file path=xl/ctrlProps/ctrlProp316.xml><?xml version="1.0" encoding="utf-8"?>
<formControlPr xmlns="http://schemas.microsoft.com/office/spreadsheetml/2009/9/main" objectType="Radio" noThreeD="1"/>
</file>

<file path=xl/ctrlProps/ctrlProp317.xml><?xml version="1.0" encoding="utf-8"?>
<formControlPr xmlns="http://schemas.microsoft.com/office/spreadsheetml/2009/9/main" objectType="GBox" noThreeD="1"/>
</file>

<file path=xl/ctrlProps/ctrlProp318.xml><?xml version="1.0" encoding="utf-8"?>
<formControlPr xmlns="http://schemas.microsoft.com/office/spreadsheetml/2009/9/main" objectType="Radio" firstButton="1" fmlaLink="$I$54" noThreeD="1"/>
</file>

<file path=xl/ctrlProps/ctrlProp319.xml><?xml version="1.0" encoding="utf-8"?>
<formControlPr xmlns="http://schemas.microsoft.com/office/spreadsheetml/2009/9/main" objectType="Radio" noThreeD="1"/>
</file>

<file path=xl/ctrlProps/ctrlProp32.xml><?xml version="1.0" encoding="utf-8"?>
<formControlPr xmlns="http://schemas.microsoft.com/office/spreadsheetml/2009/9/main" objectType="Radio" noThreeD="1"/>
</file>

<file path=xl/ctrlProps/ctrlProp320.xml><?xml version="1.0" encoding="utf-8"?>
<formControlPr xmlns="http://schemas.microsoft.com/office/spreadsheetml/2009/9/main" objectType="Radio"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Radio" firstButton="1" fmlaLink="$I$55" noThreeD="1"/>
</file>

<file path=xl/ctrlProps/ctrlProp323.xml><?xml version="1.0" encoding="utf-8"?>
<formControlPr xmlns="http://schemas.microsoft.com/office/spreadsheetml/2009/9/main" objectType="Radio" noThreeD="1"/>
</file>

<file path=xl/ctrlProps/ctrlProp324.xml><?xml version="1.0" encoding="utf-8"?>
<formControlPr xmlns="http://schemas.microsoft.com/office/spreadsheetml/2009/9/main" objectType="Radio" noThreeD="1"/>
</file>

<file path=xl/ctrlProps/ctrlProp325.xml><?xml version="1.0" encoding="utf-8"?>
<formControlPr xmlns="http://schemas.microsoft.com/office/spreadsheetml/2009/9/main" objectType="GBox" noThreeD="1"/>
</file>

<file path=xl/ctrlProps/ctrlProp326.xml><?xml version="1.0" encoding="utf-8"?>
<formControlPr xmlns="http://schemas.microsoft.com/office/spreadsheetml/2009/9/main" objectType="Radio" firstButton="1" fmlaLink="$I$56" noThreeD="1"/>
</file>

<file path=xl/ctrlProps/ctrlProp327.xml><?xml version="1.0" encoding="utf-8"?>
<formControlPr xmlns="http://schemas.microsoft.com/office/spreadsheetml/2009/9/main" objectType="Radio" noThreeD="1"/>
</file>

<file path=xl/ctrlProps/ctrlProp328.xml><?xml version="1.0" encoding="utf-8"?>
<formControlPr xmlns="http://schemas.microsoft.com/office/spreadsheetml/2009/9/main" objectType="Radio"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30.xml><?xml version="1.0" encoding="utf-8"?>
<formControlPr xmlns="http://schemas.microsoft.com/office/spreadsheetml/2009/9/main" objectType="Radio" firstButton="1" fmlaLink="$I$60" noThreeD="1"/>
</file>

<file path=xl/ctrlProps/ctrlProp331.xml><?xml version="1.0" encoding="utf-8"?>
<formControlPr xmlns="http://schemas.microsoft.com/office/spreadsheetml/2009/9/main" objectType="Radio" noThreeD="1"/>
</file>

<file path=xl/ctrlProps/ctrlProp332.xml><?xml version="1.0" encoding="utf-8"?>
<formControlPr xmlns="http://schemas.microsoft.com/office/spreadsheetml/2009/9/main" objectType="Radio"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Radio" firstButton="1" fmlaLink="$I$61" noThreeD="1"/>
</file>

<file path=xl/ctrlProps/ctrlProp335.xml><?xml version="1.0" encoding="utf-8"?>
<formControlPr xmlns="http://schemas.microsoft.com/office/spreadsheetml/2009/9/main" objectType="Radio" noThreeD="1"/>
</file>

<file path=xl/ctrlProps/ctrlProp336.xml><?xml version="1.0" encoding="utf-8"?>
<formControlPr xmlns="http://schemas.microsoft.com/office/spreadsheetml/2009/9/main" objectType="Radio" noThreeD="1"/>
</file>

<file path=xl/ctrlProps/ctrlProp337.xml><?xml version="1.0" encoding="utf-8"?>
<formControlPr xmlns="http://schemas.microsoft.com/office/spreadsheetml/2009/9/main" objectType="GBox" noThreeD="1"/>
</file>

<file path=xl/ctrlProps/ctrlProp338.xml><?xml version="1.0" encoding="utf-8"?>
<formControlPr xmlns="http://schemas.microsoft.com/office/spreadsheetml/2009/9/main" objectType="Radio" firstButton="1" fmlaLink="$I$65" noThreeD="1"/>
</file>

<file path=xl/ctrlProps/ctrlProp339.xml><?xml version="1.0" encoding="utf-8"?>
<formControlPr xmlns="http://schemas.microsoft.com/office/spreadsheetml/2009/9/main" objectType="Radio" noThreeD="1"/>
</file>

<file path=xl/ctrlProps/ctrlProp34.xml><?xml version="1.0" encoding="utf-8"?>
<formControlPr xmlns="http://schemas.microsoft.com/office/spreadsheetml/2009/9/main" objectType="Radio" firstButton="1" fmlaLink="$I$17" noThreeD="1"/>
</file>

<file path=xl/ctrlProps/ctrlProp340.xml><?xml version="1.0" encoding="utf-8"?>
<formControlPr xmlns="http://schemas.microsoft.com/office/spreadsheetml/2009/9/main" objectType="Radio" noThreeD="1"/>
</file>

<file path=xl/ctrlProps/ctrlProp341.xml><?xml version="1.0" encoding="utf-8"?>
<formControlPr xmlns="http://schemas.microsoft.com/office/spreadsheetml/2009/9/main" objectType="GBox" noThreeD="1"/>
</file>

<file path=xl/ctrlProps/ctrlProp342.xml><?xml version="1.0" encoding="utf-8"?>
<formControlPr xmlns="http://schemas.microsoft.com/office/spreadsheetml/2009/9/main" objectType="Radio" firstButton="1" fmlaLink="$I$66" noThreeD="1"/>
</file>

<file path=xl/ctrlProps/ctrlProp343.xml><?xml version="1.0" encoding="utf-8"?>
<formControlPr xmlns="http://schemas.microsoft.com/office/spreadsheetml/2009/9/main" objectType="Radio" noThreeD="1"/>
</file>

<file path=xl/ctrlProps/ctrlProp344.xml><?xml version="1.0" encoding="utf-8"?>
<formControlPr xmlns="http://schemas.microsoft.com/office/spreadsheetml/2009/9/main" objectType="Radio" noThreeD="1"/>
</file>

<file path=xl/ctrlProps/ctrlProp345.xml><?xml version="1.0" encoding="utf-8"?>
<formControlPr xmlns="http://schemas.microsoft.com/office/spreadsheetml/2009/9/main" objectType="GBox" noThreeD="1"/>
</file>

<file path=xl/ctrlProps/ctrlProp346.xml><?xml version="1.0" encoding="utf-8"?>
<formControlPr xmlns="http://schemas.microsoft.com/office/spreadsheetml/2009/9/main" objectType="Radio" firstButton="1" fmlaLink="$I$79" noThreeD="1"/>
</file>

<file path=xl/ctrlProps/ctrlProp347.xml><?xml version="1.0" encoding="utf-8"?>
<formControlPr xmlns="http://schemas.microsoft.com/office/spreadsheetml/2009/9/main" objectType="Radio" noThreeD="1"/>
</file>

<file path=xl/ctrlProps/ctrlProp348.xml><?xml version="1.0" encoding="utf-8"?>
<formControlPr xmlns="http://schemas.microsoft.com/office/spreadsheetml/2009/9/main" objectType="Radio" noThreeD="1"/>
</file>

<file path=xl/ctrlProps/ctrlProp349.xml><?xml version="1.0" encoding="utf-8"?>
<formControlPr xmlns="http://schemas.microsoft.com/office/spreadsheetml/2009/9/main" objectType="GBox" noThreeD="1"/>
</file>

<file path=xl/ctrlProps/ctrlProp35.xml><?xml version="1.0" encoding="utf-8"?>
<formControlPr xmlns="http://schemas.microsoft.com/office/spreadsheetml/2009/9/main" objectType="Radio" noThreeD="1"/>
</file>

<file path=xl/ctrlProps/ctrlProp350.xml><?xml version="1.0" encoding="utf-8"?>
<formControlPr xmlns="http://schemas.microsoft.com/office/spreadsheetml/2009/9/main" objectType="Radio" firstButton="1" fmlaLink="$I$80" noThreeD="1"/>
</file>

<file path=xl/ctrlProps/ctrlProp351.xml><?xml version="1.0" encoding="utf-8"?>
<formControlPr xmlns="http://schemas.microsoft.com/office/spreadsheetml/2009/9/main" objectType="Radio" noThreeD="1"/>
</file>

<file path=xl/ctrlProps/ctrlProp352.xml><?xml version="1.0" encoding="utf-8"?>
<formControlPr xmlns="http://schemas.microsoft.com/office/spreadsheetml/2009/9/main" objectType="Radio"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I$81" noThreeD="1"/>
</file>

<file path=xl/ctrlProps/ctrlProp355.xml><?xml version="1.0" encoding="utf-8"?>
<formControlPr xmlns="http://schemas.microsoft.com/office/spreadsheetml/2009/9/main" objectType="Radio" noThreeD="1"/>
</file>

<file path=xl/ctrlProps/ctrlProp356.xml><?xml version="1.0" encoding="utf-8"?>
<formControlPr xmlns="http://schemas.microsoft.com/office/spreadsheetml/2009/9/main" objectType="Radio" noThreeD="1"/>
</file>

<file path=xl/ctrlProps/ctrlProp357.xml><?xml version="1.0" encoding="utf-8"?>
<formControlPr xmlns="http://schemas.microsoft.com/office/spreadsheetml/2009/9/main" objectType="GBox" noThreeD="1"/>
</file>

<file path=xl/ctrlProps/ctrlProp358.xml><?xml version="1.0" encoding="utf-8"?>
<formControlPr xmlns="http://schemas.microsoft.com/office/spreadsheetml/2009/9/main" objectType="Radio" firstButton="1" fmlaLink="$I$85" noThreeD="1"/>
</file>

<file path=xl/ctrlProps/ctrlProp359.xml><?xml version="1.0" encoding="utf-8"?>
<formControlPr xmlns="http://schemas.microsoft.com/office/spreadsheetml/2009/9/main" objectType="Radio" noThreeD="1"/>
</file>

<file path=xl/ctrlProps/ctrlProp36.xml><?xml version="1.0" encoding="utf-8"?>
<formControlPr xmlns="http://schemas.microsoft.com/office/spreadsheetml/2009/9/main" objectType="Radio" noThreeD="1"/>
</file>

<file path=xl/ctrlProps/ctrlProp360.xml><?xml version="1.0" encoding="utf-8"?>
<formControlPr xmlns="http://schemas.microsoft.com/office/spreadsheetml/2009/9/main" objectType="Radio" noThreeD="1"/>
</file>

<file path=xl/ctrlProps/ctrlProp361.xml><?xml version="1.0" encoding="utf-8"?>
<formControlPr xmlns="http://schemas.microsoft.com/office/spreadsheetml/2009/9/main" objectType="GBox" noThreeD="1"/>
</file>

<file path=xl/ctrlProps/ctrlProp362.xml><?xml version="1.0" encoding="utf-8"?>
<formControlPr xmlns="http://schemas.microsoft.com/office/spreadsheetml/2009/9/main" objectType="Radio" firstButton="1" fmlaLink="$I$86" noThreeD="1"/>
</file>

<file path=xl/ctrlProps/ctrlProp363.xml><?xml version="1.0" encoding="utf-8"?>
<formControlPr xmlns="http://schemas.microsoft.com/office/spreadsheetml/2009/9/main" objectType="Radio" noThreeD="1"/>
</file>

<file path=xl/ctrlProps/ctrlProp364.xml><?xml version="1.0" encoding="utf-8"?>
<formControlPr xmlns="http://schemas.microsoft.com/office/spreadsheetml/2009/9/main" objectType="Radio" noThreeD="1"/>
</file>

<file path=xl/ctrlProps/ctrlProp365.xml><?xml version="1.0" encoding="utf-8"?>
<formControlPr xmlns="http://schemas.microsoft.com/office/spreadsheetml/2009/9/main" objectType="GBox" noThreeD="1"/>
</file>

<file path=xl/ctrlProps/ctrlProp366.xml><?xml version="1.0" encoding="utf-8"?>
<formControlPr xmlns="http://schemas.microsoft.com/office/spreadsheetml/2009/9/main" objectType="Radio" firstButton="1" fmlaLink="$I$99" noThreeD="1"/>
</file>

<file path=xl/ctrlProps/ctrlProp367.xml><?xml version="1.0" encoding="utf-8"?>
<formControlPr xmlns="http://schemas.microsoft.com/office/spreadsheetml/2009/9/main" objectType="Radio" noThreeD="1"/>
</file>

<file path=xl/ctrlProps/ctrlProp368.xml><?xml version="1.0" encoding="utf-8"?>
<formControlPr xmlns="http://schemas.microsoft.com/office/spreadsheetml/2009/9/main" objectType="Radio"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70.xml><?xml version="1.0" encoding="utf-8"?>
<formControlPr xmlns="http://schemas.microsoft.com/office/spreadsheetml/2009/9/main" objectType="Radio" firstButton="1" fmlaLink="$I$100" noThreeD="1"/>
</file>

<file path=xl/ctrlProps/ctrlProp371.xml><?xml version="1.0" encoding="utf-8"?>
<formControlPr xmlns="http://schemas.microsoft.com/office/spreadsheetml/2009/9/main" objectType="Radio" noThreeD="1"/>
</file>

<file path=xl/ctrlProps/ctrlProp372.xml><?xml version="1.0" encoding="utf-8"?>
<formControlPr xmlns="http://schemas.microsoft.com/office/spreadsheetml/2009/9/main" objectType="Radio" noThreeD="1"/>
</file>

<file path=xl/ctrlProps/ctrlProp373.xml><?xml version="1.0" encoding="utf-8"?>
<formControlPr xmlns="http://schemas.microsoft.com/office/spreadsheetml/2009/9/main" objectType="GBox" noThreeD="1"/>
</file>

<file path=xl/ctrlProps/ctrlProp374.xml><?xml version="1.0" encoding="utf-8"?>
<formControlPr xmlns="http://schemas.microsoft.com/office/spreadsheetml/2009/9/main" objectType="Radio" firstButton="1" fmlaLink="$I$101" noThreeD="1"/>
</file>

<file path=xl/ctrlProps/ctrlProp375.xml><?xml version="1.0" encoding="utf-8"?>
<formControlPr xmlns="http://schemas.microsoft.com/office/spreadsheetml/2009/9/main" objectType="Radio" noThreeD="1"/>
</file>

<file path=xl/ctrlProps/ctrlProp376.xml><?xml version="1.0" encoding="utf-8"?>
<formControlPr xmlns="http://schemas.microsoft.com/office/spreadsheetml/2009/9/main" objectType="Radio"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Radio" firstButton="1" fmlaLink="$I$105" noThreeD="1"/>
</file>

<file path=xl/ctrlProps/ctrlProp379.xml><?xml version="1.0" encoding="utf-8"?>
<formControlPr xmlns="http://schemas.microsoft.com/office/spreadsheetml/2009/9/main" objectType="Radio" noThreeD="1"/>
</file>

<file path=xl/ctrlProps/ctrlProp38.xml><?xml version="1.0" encoding="utf-8"?>
<formControlPr xmlns="http://schemas.microsoft.com/office/spreadsheetml/2009/9/main" objectType="Radio" firstButton="1" fmlaLink="$I$18" noThreeD="1"/>
</file>

<file path=xl/ctrlProps/ctrlProp380.xml><?xml version="1.0" encoding="utf-8"?>
<formControlPr xmlns="http://schemas.microsoft.com/office/spreadsheetml/2009/9/main" objectType="Radio"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Radio" firstButton="1" fmlaLink="$I$106" noThreeD="1"/>
</file>

<file path=xl/ctrlProps/ctrlProp383.xml><?xml version="1.0" encoding="utf-8"?>
<formControlPr xmlns="http://schemas.microsoft.com/office/spreadsheetml/2009/9/main" objectType="Radio" noThreeD="1"/>
</file>

<file path=xl/ctrlProps/ctrlProp384.xml><?xml version="1.0" encoding="utf-8"?>
<formControlPr xmlns="http://schemas.microsoft.com/office/spreadsheetml/2009/9/main" objectType="Radio"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I$122" noThreeD="1"/>
</file>

<file path=xl/ctrlProps/ctrlProp387.xml><?xml version="1.0" encoding="utf-8"?>
<formControlPr xmlns="http://schemas.microsoft.com/office/spreadsheetml/2009/9/main" objectType="Radio" noThreeD="1"/>
</file>

<file path=xl/ctrlProps/ctrlProp388.xml><?xml version="1.0" encoding="utf-8"?>
<formControlPr xmlns="http://schemas.microsoft.com/office/spreadsheetml/2009/9/main" objectType="Radio" noThreeD="1"/>
</file>

<file path=xl/ctrlProps/ctrlProp389.xml><?xml version="1.0" encoding="utf-8"?>
<formControlPr xmlns="http://schemas.microsoft.com/office/spreadsheetml/2009/9/main" objectType="GBox" noThreeD="1"/>
</file>

<file path=xl/ctrlProps/ctrlProp39.xml><?xml version="1.0" encoding="utf-8"?>
<formControlPr xmlns="http://schemas.microsoft.com/office/spreadsheetml/2009/9/main" objectType="Radio" noThreeD="1"/>
</file>

<file path=xl/ctrlProps/ctrlProp390.xml><?xml version="1.0" encoding="utf-8"?>
<formControlPr xmlns="http://schemas.microsoft.com/office/spreadsheetml/2009/9/main" objectType="Radio" firstButton="1" fmlaLink="$I$123" noThreeD="1"/>
</file>

<file path=xl/ctrlProps/ctrlProp391.xml><?xml version="1.0" encoding="utf-8"?>
<formControlPr xmlns="http://schemas.microsoft.com/office/spreadsheetml/2009/9/main" objectType="Radio" noThreeD="1"/>
</file>

<file path=xl/ctrlProps/ctrlProp392.xml><?xml version="1.0" encoding="utf-8"?>
<formControlPr xmlns="http://schemas.microsoft.com/office/spreadsheetml/2009/9/main" objectType="Radio" noThreeD="1"/>
</file>

<file path=xl/ctrlProps/ctrlProp393.xml><?xml version="1.0" encoding="utf-8"?>
<formControlPr xmlns="http://schemas.microsoft.com/office/spreadsheetml/2009/9/main" objectType="GBox" noThreeD="1"/>
</file>

<file path=xl/ctrlProps/ctrlProp394.xml><?xml version="1.0" encoding="utf-8"?>
<formControlPr xmlns="http://schemas.microsoft.com/office/spreadsheetml/2009/9/main" objectType="Radio" firstButton="1" fmlaLink="$I$124" noThreeD="1"/>
</file>

<file path=xl/ctrlProps/ctrlProp395.xml><?xml version="1.0" encoding="utf-8"?>
<formControlPr xmlns="http://schemas.microsoft.com/office/spreadsheetml/2009/9/main" objectType="Radio" noThreeD="1"/>
</file>

<file path=xl/ctrlProps/ctrlProp396.xml><?xml version="1.0" encoding="utf-8"?>
<formControlPr xmlns="http://schemas.microsoft.com/office/spreadsheetml/2009/9/main" objectType="Radio"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I$135" noThreeD="1"/>
</file>

<file path=xl/ctrlProps/ctrlProp399.xml><?xml version="1.0" encoding="utf-8"?>
<formControlPr xmlns="http://schemas.microsoft.com/office/spreadsheetml/2009/9/main" objectType="Radio" noThreeD="1"/>
</file>

<file path=xl/ctrlProps/ctrlProp4.xml><?xml version="1.0" encoding="utf-8"?>
<formControlPr xmlns="http://schemas.microsoft.com/office/spreadsheetml/2009/9/main" objectType="CheckBox" fmlaLink="S23" lockText="1" noThreeD="1"/>
</file>

<file path=xl/ctrlProps/ctrlProp40.xml><?xml version="1.0" encoding="utf-8"?>
<formControlPr xmlns="http://schemas.microsoft.com/office/spreadsheetml/2009/9/main" objectType="Radio" noThreeD="1"/>
</file>

<file path=xl/ctrlProps/ctrlProp400.xml><?xml version="1.0" encoding="utf-8"?>
<formControlPr xmlns="http://schemas.microsoft.com/office/spreadsheetml/2009/9/main" objectType="Radio" noThreeD="1"/>
</file>

<file path=xl/ctrlProps/ctrlProp401.xml><?xml version="1.0" encoding="utf-8"?>
<formControlPr xmlns="http://schemas.microsoft.com/office/spreadsheetml/2009/9/main" objectType="GBox" noThreeD="1"/>
</file>

<file path=xl/ctrlProps/ctrlProp402.xml><?xml version="1.0" encoding="utf-8"?>
<formControlPr xmlns="http://schemas.microsoft.com/office/spreadsheetml/2009/9/main" objectType="Radio" firstButton="1" fmlaLink="$I$136" noThreeD="1"/>
</file>

<file path=xl/ctrlProps/ctrlProp403.xml><?xml version="1.0" encoding="utf-8"?>
<formControlPr xmlns="http://schemas.microsoft.com/office/spreadsheetml/2009/9/main" objectType="Radio" noThreeD="1"/>
</file>

<file path=xl/ctrlProps/ctrlProp404.xml><?xml version="1.0" encoding="utf-8"?>
<formControlPr xmlns="http://schemas.microsoft.com/office/spreadsheetml/2009/9/main" objectType="Radio" noThreeD="1"/>
</file>

<file path=xl/ctrlProps/ctrlProp405.xml><?xml version="1.0" encoding="utf-8"?>
<formControlPr xmlns="http://schemas.microsoft.com/office/spreadsheetml/2009/9/main" objectType="GBox" noThreeD="1"/>
</file>

<file path=xl/ctrlProps/ctrlProp406.xml><?xml version="1.0" encoding="utf-8"?>
<formControlPr xmlns="http://schemas.microsoft.com/office/spreadsheetml/2009/9/main" objectType="Radio" firstButton="1" fmlaLink="$I$137" noThreeD="1"/>
</file>

<file path=xl/ctrlProps/ctrlProp407.xml><?xml version="1.0" encoding="utf-8"?>
<formControlPr xmlns="http://schemas.microsoft.com/office/spreadsheetml/2009/9/main" objectType="Radio" noThreeD="1"/>
</file>

<file path=xl/ctrlProps/ctrlProp408.xml><?xml version="1.0" encoding="utf-8"?>
<formControlPr xmlns="http://schemas.microsoft.com/office/spreadsheetml/2009/9/main" objectType="Radio" noThreeD="1"/>
</file>

<file path=xl/ctrlProps/ctrlProp409.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10.xml><?xml version="1.0" encoding="utf-8"?>
<formControlPr xmlns="http://schemas.microsoft.com/office/spreadsheetml/2009/9/main" objectType="Radio" firstButton="1" fmlaLink="$I$138" noThreeD="1"/>
</file>

<file path=xl/ctrlProps/ctrlProp411.xml><?xml version="1.0" encoding="utf-8"?>
<formControlPr xmlns="http://schemas.microsoft.com/office/spreadsheetml/2009/9/main" objectType="Radio" noThreeD="1"/>
</file>

<file path=xl/ctrlProps/ctrlProp412.xml><?xml version="1.0" encoding="utf-8"?>
<formControlPr xmlns="http://schemas.microsoft.com/office/spreadsheetml/2009/9/main" objectType="Radio" noThreeD="1"/>
</file>

<file path=xl/ctrlProps/ctrlProp413.xml><?xml version="1.0" encoding="utf-8"?>
<formControlPr xmlns="http://schemas.microsoft.com/office/spreadsheetml/2009/9/main" objectType="GBox" noThreeD="1"/>
</file>

<file path=xl/ctrlProps/ctrlProp414.xml><?xml version="1.0" encoding="utf-8"?>
<formControlPr xmlns="http://schemas.microsoft.com/office/spreadsheetml/2009/9/main" objectType="Radio" firstButton="1" fmlaLink="$I$139" noThreeD="1"/>
</file>

<file path=xl/ctrlProps/ctrlProp415.xml><?xml version="1.0" encoding="utf-8"?>
<formControlPr xmlns="http://schemas.microsoft.com/office/spreadsheetml/2009/9/main" objectType="Radio" noThreeD="1"/>
</file>

<file path=xl/ctrlProps/ctrlProp416.xml><?xml version="1.0" encoding="utf-8"?>
<formControlPr xmlns="http://schemas.microsoft.com/office/spreadsheetml/2009/9/main" objectType="Radio"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Radio" firstButton="1" fmlaLink="$I$140" noThreeD="1"/>
</file>

<file path=xl/ctrlProps/ctrlProp419.xml><?xml version="1.0" encoding="utf-8"?>
<formControlPr xmlns="http://schemas.microsoft.com/office/spreadsheetml/2009/9/main" objectType="Radio" noThreeD="1"/>
</file>

<file path=xl/ctrlProps/ctrlProp42.xml><?xml version="1.0" encoding="utf-8"?>
<formControlPr xmlns="http://schemas.microsoft.com/office/spreadsheetml/2009/9/main" objectType="Radio" firstButton="1" fmlaLink="$I$22" noThreeD="1"/>
</file>

<file path=xl/ctrlProps/ctrlProp420.xml><?xml version="1.0" encoding="utf-8"?>
<formControlPr xmlns="http://schemas.microsoft.com/office/spreadsheetml/2009/9/main" objectType="Radio"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I$151" noThreeD="1"/>
</file>

<file path=xl/ctrlProps/ctrlProp423.xml><?xml version="1.0" encoding="utf-8"?>
<formControlPr xmlns="http://schemas.microsoft.com/office/spreadsheetml/2009/9/main" objectType="Radio" noThreeD="1"/>
</file>

<file path=xl/ctrlProps/ctrlProp424.xml><?xml version="1.0" encoding="utf-8"?>
<formControlPr xmlns="http://schemas.microsoft.com/office/spreadsheetml/2009/9/main" objectType="Radio"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Radio" firstButton="1" fmlaLink="$I$152" noThreeD="1"/>
</file>

<file path=xl/ctrlProps/ctrlProp427.xml><?xml version="1.0" encoding="utf-8"?>
<formControlPr xmlns="http://schemas.microsoft.com/office/spreadsheetml/2009/9/main" objectType="Radio" noThreeD="1"/>
</file>

<file path=xl/ctrlProps/ctrlProp428.xml><?xml version="1.0" encoding="utf-8"?>
<formControlPr xmlns="http://schemas.microsoft.com/office/spreadsheetml/2009/9/main" objectType="Radio"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Radio" noThreeD="1"/>
</file>

<file path=xl/ctrlProps/ctrlProp430.xml><?xml version="1.0" encoding="utf-8"?>
<formControlPr xmlns="http://schemas.microsoft.com/office/spreadsheetml/2009/9/main" objectType="Radio" firstButton="1" fmlaLink="$I$153" noThreeD="1"/>
</file>

<file path=xl/ctrlProps/ctrlProp431.xml><?xml version="1.0" encoding="utf-8"?>
<formControlPr xmlns="http://schemas.microsoft.com/office/spreadsheetml/2009/9/main" objectType="Radio" noThreeD="1"/>
</file>

<file path=xl/ctrlProps/ctrlProp432.xml><?xml version="1.0" encoding="utf-8"?>
<formControlPr xmlns="http://schemas.microsoft.com/office/spreadsheetml/2009/9/main" objectType="Radio"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I$154" noThreeD="1"/>
</file>

<file path=xl/ctrlProps/ctrlProp435.xml><?xml version="1.0" encoding="utf-8"?>
<formControlPr xmlns="http://schemas.microsoft.com/office/spreadsheetml/2009/9/main" objectType="Radio" noThreeD="1"/>
</file>

<file path=xl/ctrlProps/ctrlProp436.xml><?xml version="1.0" encoding="utf-8"?>
<formControlPr xmlns="http://schemas.microsoft.com/office/spreadsheetml/2009/9/main" objectType="Radio" noThreeD="1"/>
</file>

<file path=xl/ctrlProps/ctrlProp437.xml><?xml version="1.0" encoding="utf-8"?>
<formControlPr xmlns="http://schemas.microsoft.com/office/spreadsheetml/2009/9/main" objectType="GBox" noThreeD="1"/>
</file>

<file path=xl/ctrlProps/ctrlProp438.xml><?xml version="1.0" encoding="utf-8"?>
<formControlPr xmlns="http://schemas.microsoft.com/office/spreadsheetml/2009/9/main" objectType="Radio" firstButton="1" fmlaLink="$I$165" noThreeD="1"/>
</file>

<file path=xl/ctrlProps/ctrlProp439.xml><?xml version="1.0" encoding="utf-8"?>
<formControlPr xmlns="http://schemas.microsoft.com/office/spreadsheetml/2009/9/main" objectType="Radio" noThreeD="1"/>
</file>

<file path=xl/ctrlProps/ctrlProp44.xml><?xml version="1.0" encoding="utf-8"?>
<formControlPr xmlns="http://schemas.microsoft.com/office/spreadsheetml/2009/9/main" objectType="Radio" noThreeD="1"/>
</file>

<file path=xl/ctrlProps/ctrlProp440.xml><?xml version="1.0" encoding="utf-8"?>
<formControlPr xmlns="http://schemas.microsoft.com/office/spreadsheetml/2009/9/main" objectType="Radio" noThreeD="1"/>
</file>

<file path=xl/ctrlProps/ctrlProp441.xml><?xml version="1.0" encoding="utf-8"?>
<formControlPr xmlns="http://schemas.microsoft.com/office/spreadsheetml/2009/9/main" objectType="GBox" noThreeD="1"/>
</file>

<file path=xl/ctrlProps/ctrlProp442.xml><?xml version="1.0" encoding="utf-8"?>
<formControlPr xmlns="http://schemas.microsoft.com/office/spreadsheetml/2009/9/main" objectType="Radio" firstButton="1" fmlaLink="$I$166" noThreeD="1"/>
</file>

<file path=xl/ctrlProps/ctrlProp443.xml><?xml version="1.0" encoding="utf-8"?>
<formControlPr xmlns="http://schemas.microsoft.com/office/spreadsheetml/2009/9/main" objectType="Radio" noThreeD="1"/>
</file>

<file path=xl/ctrlProps/ctrlProp444.xml><?xml version="1.0" encoding="utf-8"?>
<formControlPr xmlns="http://schemas.microsoft.com/office/spreadsheetml/2009/9/main" objectType="Radio" noThreeD="1"/>
</file>

<file path=xl/ctrlProps/ctrlProp445.xml><?xml version="1.0" encoding="utf-8"?>
<formControlPr xmlns="http://schemas.microsoft.com/office/spreadsheetml/2009/9/main" objectType="GBox" noThreeD="1"/>
</file>

<file path=xl/ctrlProps/ctrlProp446.xml><?xml version="1.0" encoding="utf-8"?>
<formControlPr xmlns="http://schemas.microsoft.com/office/spreadsheetml/2009/9/main" objectType="Radio" firstButton="1" fmlaLink="$I$167" noThreeD="1"/>
</file>

<file path=xl/ctrlProps/ctrlProp447.xml><?xml version="1.0" encoding="utf-8"?>
<formControlPr xmlns="http://schemas.microsoft.com/office/spreadsheetml/2009/9/main" objectType="Radio" noThreeD="1"/>
</file>

<file path=xl/ctrlProps/ctrlProp448.xml><?xml version="1.0" encoding="utf-8"?>
<formControlPr xmlns="http://schemas.microsoft.com/office/spreadsheetml/2009/9/main" objectType="Radio" noThreeD="1"/>
</file>

<file path=xl/ctrlProps/ctrlProp449.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50.xml><?xml version="1.0" encoding="utf-8"?>
<formControlPr xmlns="http://schemas.microsoft.com/office/spreadsheetml/2009/9/main" objectType="Radio" firstButton="1" fmlaLink="$I$168" noThreeD="1"/>
</file>

<file path=xl/ctrlProps/ctrlProp451.xml><?xml version="1.0" encoding="utf-8"?>
<formControlPr xmlns="http://schemas.microsoft.com/office/spreadsheetml/2009/9/main" objectType="Radio" noThreeD="1"/>
</file>

<file path=xl/ctrlProps/ctrlProp452.xml><?xml version="1.0" encoding="utf-8"?>
<formControlPr xmlns="http://schemas.microsoft.com/office/spreadsheetml/2009/9/main" objectType="Radio" noThreeD="1"/>
</file>

<file path=xl/ctrlProps/ctrlProp453.xml><?xml version="1.0" encoding="utf-8"?>
<formControlPr xmlns="http://schemas.microsoft.com/office/spreadsheetml/2009/9/main" objectType="GBox" noThreeD="1"/>
</file>

<file path=xl/ctrlProps/ctrlProp454.xml><?xml version="1.0" encoding="utf-8"?>
<formControlPr xmlns="http://schemas.microsoft.com/office/spreadsheetml/2009/9/main" objectType="Radio" firstButton="1" fmlaLink="$I$179" noThreeD="1"/>
</file>

<file path=xl/ctrlProps/ctrlProp455.xml><?xml version="1.0" encoding="utf-8"?>
<formControlPr xmlns="http://schemas.microsoft.com/office/spreadsheetml/2009/9/main" objectType="Radio" noThreeD="1"/>
</file>

<file path=xl/ctrlProps/ctrlProp456.xml><?xml version="1.0" encoding="utf-8"?>
<formControlPr xmlns="http://schemas.microsoft.com/office/spreadsheetml/2009/9/main" objectType="Radio" noThreeD="1"/>
</file>

<file path=xl/ctrlProps/ctrlProp457.xml><?xml version="1.0" encoding="utf-8"?>
<formControlPr xmlns="http://schemas.microsoft.com/office/spreadsheetml/2009/9/main" objectType="GBox" noThreeD="1"/>
</file>

<file path=xl/ctrlProps/ctrlProp458.xml><?xml version="1.0" encoding="utf-8"?>
<formControlPr xmlns="http://schemas.microsoft.com/office/spreadsheetml/2009/9/main" objectType="Radio" firstButton="1" fmlaLink="$I$180" noThreeD="1"/>
</file>

<file path=xl/ctrlProps/ctrlProp459.xml><?xml version="1.0" encoding="utf-8"?>
<formControlPr xmlns="http://schemas.microsoft.com/office/spreadsheetml/2009/9/main" objectType="Radio" noThreeD="1"/>
</file>

<file path=xl/ctrlProps/ctrlProp46.xml><?xml version="1.0" encoding="utf-8"?>
<formControlPr xmlns="http://schemas.microsoft.com/office/spreadsheetml/2009/9/main" objectType="Radio" firstButton="1" fmlaLink="$I$23" noThreeD="1"/>
</file>

<file path=xl/ctrlProps/ctrlProp460.xml><?xml version="1.0" encoding="utf-8"?>
<formControlPr xmlns="http://schemas.microsoft.com/office/spreadsheetml/2009/9/main" objectType="Radio" noThreeD="1"/>
</file>

<file path=xl/ctrlProps/ctrlProp461.xml><?xml version="1.0" encoding="utf-8"?>
<formControlPr xmlns="http://schemas.microsoft.com/office/spreadsheetml/2009/9/main" objectType="GBox" noThreeD="1"/>
</file>

<file path=xl/ctrlProps/ctrlProp462.xml><?xml version="1.0" encoding="utf-8"?>
<formControlPr xmlns="http://schemas.microsoft.com/office/spreadsheetml/2009/9/main" objectType="Radio" firstButton="1" fmlaLink="$I$181" noThreeD="1"/>
</file>

<file path=xl/ctrlProps/ctrlProp463.xml><?xml version="1.0" encoding="utf-8"?>
<formControlPr xmlns="http://schemas.microsoft.com/office/spreadsheetml/2009/9/main" objectType="Radio" noThreeD="1"/>
</file>

<file path=xl/ctrlProps/ctrlProp464.xml><?xml version="1.0" encoding="utf-8"?>
<formControlPr xmlns="http://schemas.microsoft.com/office/spreadsheetml/2009/9/main" objectType="Radio" noThreeD="1"/>
</file>

<file path=xl/ctrlProps/ctrlProp465.xml><?xml version="1.0" encoding="utf-8"?>
<formControlPr xmlns="http://schemas.microsoft.com/office/spreadsheetml/2009/9/main" objectType="GBox" noThreeD="1"/>
</file>

<file path=xl/ctrlProps/ctrlProp466.xml><?xml version="1.0" encoding="utf-8"?>
<formControlPr xmlns="http://schemas.microsoft.com/office/spreadsheetml/2009/9/main" objectType="Radio" firstButton="1" fmlaLink="$I$192" noThreeD="1"/>
</file>

<file path=xl/ctrlProps/ctrlProp467.xml><?xml version="1.0" encoding="utf-8"?>
<formControlPr xmlns="http://schemas.microsoft.com/office/spreadsheetml/2009/9/main" objectType="Radio" noThreeD="1"/>
</file>

<file path=xl/ctrlProps/ctrlProp468.xml><?xml version="1.0" encoding="utf-8"?>
<formControlPr xmlns="http://schemas.microsoft.com/office/spreadsheetml/2009/9/main" objectType="Radio"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Radio" noThreeD="1"/>
</file>

<file path=xl/ctrlProps/ctrlProp470.xml><?xml version="1.0" encoding="utf-8"?>
<formControlPr xmlns="http://schemas.microsoft.com/office/spreadsheetml/2009/9/main" objectType="Radio" firstButton="1" fmlaLink="$I$193" noThreeD="1"/>
</file>

<file path=xl/ctrlProps/ctrlProp471.xml><?xml version="1.0" encoding="utf-8"?>
<formControlPr xmlns="http://schemas.microsoft.com/office/spreadsheetml/2009/9/main" objectType="Radio" noThreeD="1"/>
</file>

<file path=xl/ctrlProps/ctrlProp472.xml><?xml version="1.0" encoding="utf-8"?>
<formControlPr xmlns="http://schemas.microsoft.com/office/spreadsheetml/2009/9/main" objectType="Radio"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Radio" firstButton="1" fmlaLink="$I$194" noThreeD="1"/>
</file>

<file path=xl/ctrlProps/ctrlProp475.xml><?xml version="1.0" encoding="utf-8"?>
<formControlPr xmlns="http://schemas.microsoft.com/office/spreadsheetml/2009/9/main" objectType="Radio" noThreeD="1"/>
</file>

<file path=xl/ctrlProps/ctrlProp476.xml><?xml version="1.0" encoding="utf-8"?>
<formControlPr xmlns="http://schemas.microsoft.com/office/spreadsheetml/2009/9/main" objectType="Radio"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Radio" firstButton="1" fmlaLink="$I$195" noThreeD="1"/>
</file>

<file path=xl/ctrlProps/ctrlProp479.xml><?xml version="1.0" encoding="utf-8"?>
<formControlPr xmlns="http://schemas.microsoft.com/office/spreadsheetml/2009/9/main" objectType="Radio" noThreeD="1"/>
</file>

<file path=xl/ctrlProps/ctrlProp48.xml><?xml version="1.0" encoding="utf-8"?>
<formControlPr xmlns="http://schemas.microsoft.com/office/spreadsheetml/2009/9/main" objectType="Radio" noThreeD="1"/>
</file>

<file path=xl/ctrlProps/ctrlProp480.xml><?xml version="1.0" encoding="utf-8"?>
<formControlPr xmlns="http://schemas.microsoft.com/office/spreadsheetml/2009/9/main" objectType="Radio"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Radio" firstButton="1" fmlaLink="$I$206" noThreeD="1"/>
</file>

<file path=xl/ctrlProps/ctrlProp483.xml><?xml version="1.0" encoding="utf-8"?>
<formControlPr xmlns="http://schemas.microsoft.com/office/spreadsheetml/2009/9/main" objectType="Radio" noThreeD="1"/>
</file>

<file path=xl/ctrlProps/ctrlProp484.xml><?xml version="1.0" encoding="utf-8"?>
<formControlPr xmlns="http://schemas.microsoft.com/office/spreadsheetml/2009/9/main" objectType="Radio" noThreeD="1"/>
</file>

<file path=xl/ctrlProps/ctrlProp485.xml><?xml version="1.0" encoding="utf-8"?>
<formControlPr xmlns="http://schemas.microsoft.com/office/spreadsheetml/2009/9/main" objectType="GBox" noThreeD="1"/>
</file>

<file path=xl/ctrlProps/ctrlProp486.xml><?xml version="1.0" encoding="utf-8"?>
<formControlPr xmlns="http://schemas.microsoft.com/office/spreadsheetml/2009/9/main" objectType="Radio" firstButton="1" fmlaLink="$I$207" noThreeD="1"/>
</file>

<file path=xl/ctrlProps/ctrlProp487.xml><?xml version="1.0" encoding="utf-8"?>
<formControlPr xmlns="http://schemas.microsoft.com/office/spreadsheetml/2009/9/main" objectType="Radio" noThreeD="1"/>
</file>

<file path=xl/ctrlProps/ctrlProp488.xml><?xml version="1.0" encoding="utf-8"?>
<formControlPr xmlns="http://schemas.microsoft.com/office/spreadsheetml/2009/9/main" objectType="Radio" noThreeD="1"/>
</file>

<file path=xl/ctrlProps/ctrlProp489.xml><?xml version="1.0" encoding="utf-8"?>
<formControlPr xmlns="http://schemas.microsoft.com/office/spreadsheetml/2009/9/main" objectType="Drop" dropLines="10" dropStyle="combo" dx="26" fmlaLink="$AJ$5" fmlaRange="$AR$25:$AR$61" noThreeD="1" sel="0" val="0"/>
</file>

<file path=xl/ctrlProps/ctrlProp49.xml><?xml version="1.0" encoding="utf-8"?>
<formControlPr xmlns="http://schemas.microsoft.com/office/spreadsheetml/2009/9/main" objectType="GBox" noThreeD="1"/>
</file>

<file path=xl/ctrlProps/ctrlProp490.xml><?xml version="1.0" encoding="utf-8"?>
<formControlPr xmlns="http://schemas.microsoft.com/office/spreadsheetml/2009/9/main" objectType="Drop" dropLines="10" dropStyle="combo" dx="26" fmlaLink="$AJ$10" fmlaRange="$AR$25:$AR$61" noThreeD="1" sel="0" val="0"/>
</file>

<file path=xl/ctrlProps/ctrlProp491.xml><?xml version="1.0" encoding="utf-8"?>
<formControlPr xmlns="http://schemas.microsoft.com/office/spreadsheetml/2009/9/main" objectType="Drop" dropLines="10" dropStyle="combo" dx="26" fmlaLink="$AJ$15" fmlaRange="$AR$25:$AR$61" noThreeD="1" sel="0" val="0"/>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firstButton="1" fmlaLink="$I$24" noThreeD="1"/>
</file>

<file path=xl/ctrlProps/ctrlProp51.xml><?xml version="1.0" encoding="utf-8"?>
<formControlPr xmlns="http://schemas.microsoft.com/office/spreadsheetml/2009/9/main" objectType="Radio" noThreeD="1"/>
</file>

<file path=xl/ctrlProps/ctrlProp52.xml><?xml version="1.0" encoding="utf-8"?>
<formControlPr xmlns="http://schemas.microsoft.com/office/spreadsheetml/2009/9/main" objectType="Radio"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firstButton="1" fmlaLink="$I$39" noThreeD="1"/>
</file>

<file path=xl/ctrlProps/ctrlProp55.xml><?xml version="1.0" encoding="utf-8"?>
<formControlPr xmlns="http://schemas.microsoft.com/office/spreadsheetml/2009/9/main" objectType="Radio" noThreeD="1"/>
</file>

<file path=xl/ctrlProps/ctrlProp56.xml><?xml version="1.0" encoding="utf-8"?>
<formControlPr xmlns="http://schemas.microsoft.com/office/spreadsheetml/2009/9/main" objectType="Radio"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firstButton="1" fmlaLink="$I$40" noThreeD="1"/>
</file>

<file path=xl/ctrlProps/ctrlProp59.xml><?xml version="1.0" encoding="utf-8"?>
<formControlPr xmlns="http://schemas.microsoft.com/office/spreadsheetml/2009/9/main" objectType="Radio" noThreeD="1"/>
</file>

<file path=xl/ctrlProps/ctrlProp6.xml><?xml version="1.0" encoding="utf-8"?>
<formControlPr xmlns="http://schemas.microsoft.com/office/spreadsheetml/2009/9/main" objectType="Label" lockText="1"/>
</file>

<file path=xl/ctrlProps/ctrlProp60.xml><?xml version="1.0" encoding="utf-8"?>
<formControlPr xmlns="http://schemas.microsoft.com/office/spreadsheetml/2009/9/main" objectType="Radio"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firstButton="1" fmlaLink="$I$41" noThreeD="1"/>
</file>

<file path=xl/ctrlProps/ctrlProp63.xml><?xml version="1.0" encoding="utf-8"?>
<formControlPr xmlns="http://schemas.microsoft.com/office/spreadsheetml/2009/9/main" objectType="Radio" noThreeD="1"/>
</file>

<file path=xl/ctrlProps/ctrlProp64.xml><?xml version="1.0" encoding="utf-8"?>
<formControlPr xmlns="http://schemas.microsoft.com/office/spreadsheetml/2009/9/main" objectType="Radio"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Radio" firstButton="1" fmlaLink="$I$42" noThreeD="1"/>
</file>

<file path=xl/ctrlProps/ctrlProp67.xml><?xml version="1.0" encoding="utf-8"?>
<formControlPr xmlns="http://schemas.microsoft.com/office/spreadsheetml/2009/9/main" objectType="Radio" noThreeD="1"/>
</file>

<file path=xl/ctrlProps/ctrlProp68.xml><?xml version="1.0" encoding="utf-8"?>
<formControlPr xmlns="http://schemas.microsoft.com/office/spreadsheetml/2009/9/main" objectType="Radio"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fmlaLink="S22" lockText="1" noThreeD="1"/>
</file>

<file path=xl/ctrlProps/ctrlProp70.xml><?xml version="1.0" encoding="utf-8"?>
<formControlPr xmlns="http://schemas.microsoft.com/office/spreadsheetml/2009/9/main" objectType="Radio" firstButton="1" fmlaLink="$I$43" noThreeD="1"/>
</file>

<file path=xl/ctrlProps/ctrlProp71.xml><?xml version="1.0" encoding="utf-8"?>
<formControlPr xmlns="http://schemas.microsoft.com/office/spreadsheetml/2009/9/main" objectType="Radio" noThreeD="1"/>
</file>

<file path=xl/ctrlProps/ctrlProp72.xml><?xml version="1.0" encoding="utf-8"?>
<formControlPr xmlns="http://schemas.microsoft.com/office/spreadsheetml/2009/9/main" objectType="Radio"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firstButton="1" fmlaLink="$I$44" noThreeD="1"/>
</file>

<file path=xl/ctrlProps/ctrlProp75.xml><?xml version="1.0" encoding="utf-8"?>
<formControlPr xmlns="http://schemas.microsoft.com/office/spreadsheetml/2009/9/main" objectType="Radio" noThreeD="1"/>
</file>

<file path=xl/ctrlProps/ctrlProp76.xml><?xml version="1.0" encoding="utf-8"?>
<formControlPr xmlns="http://schemas.microsoft.com/office/spreadsheetml/2009/9/main" objectType="Radio"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Radio" firstButton="1" fmlaLink="$I$50" noThreeD="1"/>
</file>

<file path=xl/ctrlProps/ctrlProp79.xml><?xml version="1.0" encoding="utf-8"?>
<formControlPr xmlns="http://schemas.microsoft.com/office/spreadsheetml/2009/9/main" objectType="Radio" noThreeD="1"/>
</file>

<file path=xl/ctrlProps/ctrlProp8.xml><?xml version="1.0" encoding="utf-8"?>
<formControlPr xmlns="http://schemas.microsoft.com/office/spreadsheetml/2009/9/main" objectType="CheckBox" fmlaLink="T22" lockText="1" noThreeD="1"/>
</file>

<file path=xl/ctrlProps/ctrlProp80.xml><?xml version="1.0" encoding="utf-8"?>
<formControlPr xmlns="http://schemas.microsoft.com/office/spreadsheetml/2009/9/main" objectType="Radio"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Radio" firstButton="1" fmlaLink="$I$51" noThreeD="1"/>
</file>

<file path=xl/ctrlProps/ctrlProp83.xml><?xml version="1.0" encoding="utf-8"?>
<formControlPr xmlns="http://schemas.microsoft.com/office/spreadsheetml/2009/9/main" objectType="Radio" noThreeD="1"/>
</file>

<file path=xl/ctrlProps/ctrlProp84.xml><?xml version="1.0" encoding="utf-8"?>
<formControlPr xmlns="http://schemas.microsoft.com/office/spreadsheetml/2009/9/main" objectType="Radio"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firstButton="1" fmlaLink="$I$52" noThreeD="1"/>
</file>

<file path=xl/ctrlProps/ctrlProp87.xml><?xml version="1.0" encoding="utf-8"?>
<formControlPr xmlns="http://schemas.microsoft.com/office/spreadsheetml/2009/9/main" objectType="Radio" noThreeD="1"/>
</file>

<file path=xl/ctrlProps/ctrlProp88.xml><?xml version="1.0" encoding="utf-8"?>
<formControlPr xmlns="http://schemas.microsoft.com/office/spreadsheetml/2009/9/main" objectType="Radio"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firstButton="1" fmlaLink="$I$56" noThreeD="1"/>
</file>

<file path=xl/ctrlProps/ctrlProp91.xml><?xml version="1.0" encoding="utf-8"?>
<formControlPr xmlns="http://schemas.microsoft.com/office/spreadsheetml/2009/9/main" objectType="Radio" noThreeD="1"/>
</file>

<file path=xl/ctrlProps/ctrlProp92.xml><?xml version="1.0" encoding="utf-8"?>
<formControlPr xmlns="http://schemas.microsoft.com/office/spreadsheetml/2009/9/main" objectType="Radio"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I$57" noThreeD="1"/>
</file>

<file path=xl/ctrlProps/ctrlProp95.xml><?xml version="1.0" encoding="utf-8"?>
<formControlPr xmlns="http://schemas.microsoft.com/office/spreadsheetml/2009/9/main" objectType="Radio" noThreeD="1"/>
</file>

<file path=xl/ctrlProps/ctrlProp96.xml><?xml version="1.0" encoding="utf-8"?>
<formControlPr xmlns="http://schemas.microsoft.com/office/spreadsheetml/2009/9/main" objectType="Radio"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I$72" noThreeD="1"/>
</file>

<file path=xl/ctrlProps/ctrlProp99.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198120</xdr:colOff>
          <xdr:row>16</xdr:row>
          <xdr:rowOff>0</xdr:rowOff>
        </xdr:from>
        <xdr:to>
          <xdr:col>9</xdr:col>
          <xdr:colOff>0</xdr:colOff>
          <xdr:row>17</xdr:row>
          <xdr:rowOff>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3779520" y="3581400"/>
              <a:ext cx="992505" cy="228600"/>
              <a:chOff x="3421381" y="3543300"/>
              <a:chExt cx="868685" cy="228600"/>
            </a:xfrm>
          </xdr:grpSpPr>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3421381" y="3564026"/>
                <a:ext cx="495300" cy="20025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000-000002380000}"/>
                  </a:ext>
                </a:extLst>
              </xdr:cNvPr>
              <xdr:cNvSpPr/>
            </xdr:nvSpPr>
            <xdr:spPr bwMode="auto">
              <a:xfrm>
                <a:off x="3854880" y="3575304"/>
                <a:ext cx="372240"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39" name="Group Box 3" hidden="1">
                <a:extLst>
                  <a:ext uri="{63B3BB69-23CF-44E3-9099-C40C66FF867C}">
                    <a14:compatExt spid="_x0000_s14339"/>
                  </a:ext>
                  <a:ext uri="{FF2B5EF4-FFF2-40B4-BE49-F238E27FC236}">
                    <a16:creationId xmlns:a16="http://schemas.microsoft.com/office/drawing/2014/main" id="{00000000-0008-0000-0000-000003380000}"/>
                  </a:ext>
                </a:extLst>
              </xdr:cNvPr>
              <xdr:cNvSpPr/>
            </xdr:nvSpPr>
            <xdr:spPr bwMode="auto">
              <a:xfrm>
                <a:off x="3444543" y="3543300"/>
                <a:ext cx="845523" cy="22860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198120</xdr:colOff>
          <xdr:row>19</xdr:row>
          <xdr:rowOff>0</xdr:rowOff>
        </xdr:from>
        <xdr:to>
          <xdr:col>9</xdr:col>
          <xdr:colOff>0</xdr:colOff>
          <xdr:row>19</xdr:row>
          <xdr:rowOff>226771</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79520" y="4267200"/>
              <a:ext cx="992505" cy="226771"/>
              <a:chOff x="3421381" y="4229100"/>
              <a:chExt cx="868674" cy="226771"/>
            </a:xfrm>
          </xdr:grpSpPr>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000-000004380000}"/>
                  </a:ext>
                </a:extLst>
              </xdr:cNvPr>
              <xdr:cNvSpPr/>
            </xdr:nvSpPr>
            <xdr:spPr bwMode="auto">
              <a:xfrm>
                <a:off x="3421381" y="42422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000-000005380000}"/>
                  </a:ext>
                </a:extLst>
              </xdr:cNvPr>
              <xdr:cNvSpPr/>
            </xdr:nvSpPr>
            <xdr:spPr bwMode="auto">
              <a:xfrm>
                <a:off x="3853891" y="42611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42" name="Group Box 6" hidden="1">
                <a:extLst>
                  <a:ext uri="{63B3BB69-23CF-44E3-9099-C40C66FF867C}">
                    <a14:compatExt spid="_x0000_s14342"/>
                  </a:ext>
                  <a:ext uri="{FF2B5EF4-FFF2-40B4-BE49-F238E27FC236}">
                    <a16:creationId xmlns:a16="http://schemas.microsoft.com/office/drawing/2014/main" id="{00000000-0008-0000-0000-000006380000}"/>
                  </a:ext>
                </a:extLst>
              </xdr:cNvPr>
              <xdr:cNvSpPr/>
            </xdr:nvSpPr>
            <xdr:spPr bwMode="auto">
              <a:xfrm>
                <a:off x="3445151" y="4229100"/>
                <a:ext cx="844904" cy="226771"/>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198120</xdr:colOff>
          <xdr:row>18</xdr:row>
          <xdr:rowOff>0</xdr:rowOff>
        </xdr:from>
        <xdr:to>
          <xdr:col>9</xdr:col>
          <xdr:colOff>0</xdr:colOff>
          <xdr:row>18</xdr:row>
          <xdr:rowOff>226771</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79520" y="4038600"/>
              <a:ext cx="992505" cy="226771"/>
              <a:chOff x="3421381" y="4000500"/>
              <a:chExt cx="868674" cy="226771"/>
            </a:xfrm>
          </xdr:grpSpPr>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000-000007380000}"/>
                  </a:ext>
                </a:extLst>
              </xdr:cNvPr>
              <xdr:cNvSpPr/>
            </xdr:nvSpPr>
            <xdr:spPr bwMode="auto">
              <a:xfrm>
                <a:off x="3421381" y="40136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000-000008380000}"/>
                  </a:ext>
                </a:extLst>
              </xdr:cNvPr>
              <xdr:cNvSpPr/>
            </xdr:nvSpPr>
            <xdr:spPr bwMode="auto">
              <a:xfrm>
                <a:off x="3853891" y="40325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45" name="Group Box 9" hidden="1">
                <a:extLst>
                  <a:ext uri="{63B3BB69-23CF-44E3-9099-C40C66FF867C}">
                    <a14:compatExt spid="_x0000_s14345"/>
                  </a:ext>
                  <a:ext uri="{FF2B5EF4-FFF2-40B4-BE49-F238E27FC236}">
                    <a16:creationId xmlns:a16="http://schemas.microsoft.com/office/drawing/2014/main" id="{00000000-0008-0000-0000-000009380000}"/>
                  </a:ext>
                </a:extLst>
              </xdr:cNvPr>
              <xdr:cNvSpPr/>
            </xdr:nvSpPr>
            <xdr:spPr bwMode="auto">
              <a:xfrm>
                <a:off x="3445151" y="4000500"/>
                <a:ext cx="844904" cy="2267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198120</xdr:colOff>
          <xdr:row>17</xdr:row>
          <xdr:rowOff>0</xdr:rowOff>
        </xdr:from>
        <xdr:to>
          <xdr:col>9</xdr:col>
          <xdr:colOff>0</xdr:colOff>
          <xdr:row>17</xdr:row>
          <xdr:rowOff>226771</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3779520" y="3810000"/>
              <a:ext cx="992505" cy="226771"/>
              <a:chOff x="3421381" y="3771900"/>
              <a:chExt cx="868674" cy="226771"/>
            </a:xfrm>
          </xdr:grpSpPr>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000-00000A380000}"/>
                  </a:ext>
                </a:extLst>
              </xdr:cNvPr>
              <xdr:cNvSpPr/>
            </xdr:nvSpPr>
            <xdr:spPr bwMode="auto">
              <a:xfrm>
                <a:off x="3421381" y="37850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000-00000B380000}"/>
                  </a:ext>
                </a:extLst>
              </xdr:cNvPr>
              <xdr:cNvSpPr/>
            </xdr:nvSpPr>
            <xdr:spPr bwMode="auto">
              <a:xfrm>
                <a:off x="3853891" y="38039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48" name="Group Box 12" hidden="1">
                <a:extLst>
                  <a:ext uri="{63B3BB69-23CF-44E3-9099-C40C66FF867C}">
                    <a14:compatExt spid="_x0000_s14348"/>
                  </a:ext>
                  <a:ext uri="{FF2B5EF4-FFF2-40B4-BE49-F238E27FC236}">
                    <a16:creationId xmlns:a16="http://schemas.microsoft.com/office/drawing/2014/main" id="{00000000-0008-0000-0000-00000C380000}"/>
                  </a:ext>
                </a:extLst>
              </xdr:cNvPr>
              <xdr:cNvSpPr/>
            </xdr:nvSpPr>
            <xdr:spPr bwMode="auto">
              <a:xfrm>
                <a:off x="3445151" y="3771900"/>
                <a:ext cx="844904" cy="2267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198120</xdr:colOff>
          <xdr:row>20</xdr:row>
          <xdr:rowOff>0</xdr:rowOff>
        </xdr:from>
        <xdr:to>
          <xdr:col>9</xdr:col>
          <xdr:colOff>0</xdr:colOff>
          <xdr:row>20</xdr:row>
          <xdr:rowOff>226771</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79520" y="4495800"/>
              <a:ext cx="992505" cy="226771"/>
              <a:chOff x="3421381" y="4457700"/>
              <a:chExt cx="868674" cy="226771"/>
            </a:xfrm>
          </xdr:grpSpPr>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000-00000D380000}"/>
                  </a:ext>
                </a:extLst>
              </xdr:cNvPr>
              <xdr:cNvSpPr/>
            </xdr:nvSpPr>
            <xdr:spPr bwMode="auto">
              <a:xfrm>
                <a:off x="3421381" y="44708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000-00000E380000}"/>
                  </a:ext>
                </a:extLst>
              </xdr:cNvPr>
              <xdr:cNvSpPr/>
            </xdr:nvSpPr>
            <xdr:spPr bwMode="auto">
              <a:xfrm>
                <a:off x="3853891" y="44897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51" name="Group Box 15" hidden="1">
                <a:extLst>
                  <a:ext uri="{63B3BB69-23CF-44E3-9099-C40C66FF867C}">
                    <a14:compatExt spid="_x0000_s14351"/>
                  </a:ext>
                  <a:ext uri="{FF2B5EF4-FFF2-40B4-BE49-F238E27FC236}">
                    <a16:creationId xmlns:a16="http://schemas.microsoft.com/office/drawing/2014/main" id="{00000000-0008-0000-0000-00000F380000}"/>
                  </a:ext>
                </a:extLst>
              </xdr:cNvPr>
              <xdr:cNvSpPr/>
            </xdr:nvSpPr>
            <xdr:spPr bwMode="auto">
              <a:xfrm>
                <a:off x="3445151" y="4457700"/>
                <a:ext cx="844904" cy="2267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xdr:twoCellAnchor>
    <xdr:from>
      <xdr:col>6</xdr:col>
      <xdr:colOff>0</xdr:colOff>
      <xdr:row>37</xdr:row>
      <xdr:rowOff>228600</xdr:rowOff>
    </xdr:from>
    <xdr:to>
      <xdr:col>6</xdr:col>
      <xdr:colOff>91440</xdr:colOff>
      <xdr:row>38</xdr:row>
      <xdr:rowOff>76200</xdr:rowOff>
    </xdr:to>
    <xdr:sp macro="" textlink="">
      <xdr:nvSpPr>
        <xdr:cNvPr id="14662" name="AutoShape 26">
          <a:extLst>
            <a:ext uri="{FF2B5EF4-FFF2-40B4-BE49-F238E27FC236}">
              <a16:creationId xmlns:a16="http://schemas.microsoft.com/office/drawing/2014/main" id="{00000000-0008-0000-0000-000046390000}"/>
            </a:ext>
          </a:extLst>
        </xdr:cNvPr>
        <xdr:cNvSpPr>
          <a:spLocks/>
        </xdr:cNvSpPr>
      </xdr:nvSpPr>
      <xdr:spPr bwMode="auto">
        <a:xfrm>
          <a:off x="2903220" y="12481560"/>
          <a:ext cx="91440" cy="571500"/>
        </a:xfrm>
        <a:prstGeom prst="leftBrace">
          <a:avLst>
            <a:gd name="adj1" fmla="val 38194"/>
            <a:gd name="adj2" fmla="val 22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7</xdr:col>
          <xdr:colOff>198120</xdr:colOff>
          <xdr:row>21</xdr:row>
          <xdr:rowOff>0</xdr:rowOff>
        </xdr:from>
        <xdr:to>
          <xdr:col>9</xdr:col>
          <xdr:colOff>0</xdr:colOff>
          <xdr:row>21</xdr:row>
          <xdr:rowOff>226771</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3779520" y="4724400"/>
              <a:ext cx="992505" cy="226771"/>
              <a:chOff x="3421381" y="4686300"/>
              <a:chExt cx="868674" cy="226771"/>
            </a:xfrm>
          </xdr:grpSpPr>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000-000014380000}"/>
                  </a:ext>
                </a:extLst>
              </xdr:cNvPr>
              <xdr:cNvSpPr/>
            </xdr:nvSpPr>
            <xdr:spPr bwMode="auto">
              <a:xfrm>
                <a:off x="3421381" y="46994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000-000015380000}"/>
                  </a:ext>
                </a:extLst>
              </xdr:cNvPr>
              <xdr:cNvSpPr/>
            </xdr:nvSpPr>
            <xdr:spPr bwMode="auto">
              <a:xfrm>
                <a:off x="3853891" y="47183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58" name="Group Box 22" hidden="1">
                <a:extLst>
                  <a:ext uri="{63B3BB69-23CF-44E3-9099-C40C66FF867C}">
                    <a14:compatExt spid="_x0000_s14358"/>
                  </a:ext>
                  <a:ext uri="{FF2B5EF4-FFF2-40B4-BE49-F238E27FC236}">
                    <a16:creationId xmlns:a16="http://schemas.microsoft.com/office/drawing/2014/main" id="{00000000-0008-0000-0000-000016380000}"/>
                  </a:ext>
                </a:extLst>
              </xdr:cNvPr>
              <xdr:cNvSpPr/>
            </xdr:nvSpPr>
            <xdr:spPr bwMode="auto">
              <a:xfrm>
                <a:off x="3445151" y="4686300"/>
                <a:ext cx="844904" cy="2267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22</xdr:row>
          <xdr:rowOff>9525</xdr:rowOff>
        </xdr:from>
        <xdr:to>
          <xdr:col>13</xdr:col>
          <xdr:colOff>171450</xdr:colOff>
          <xdr:row>38</xdr:row>
          <xdr:rowOff>95250</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314700" y="4962525"/>
              <a:ext cx="3095625" cy="5934075"/>
              <a:chOff x="3314700" y="4962525"/>
              <a:chExt cx="3095625" cy="5934075"/>
            </a:xfrm>
          </xdr:grpSpPr>
          <xdr:sp macro="" textlink="">
            <xdr:nvSpPr>
              <xdr:cNvPr id="14352" name="Option Button 16" hidden="1">
                <a:extLst>
                  <a:ext uri="{63B3BB69-23CF-44E3-9099-C40C66FF867C}">
                    <a14:compatExt spid="_x0000_s14352"/>
                  </a:ext>
                  <a:ext uri="{FF2B5EF4-FFF2-40B4-BE49-F238E27FC236}">
                    <a16:creationId xmlns:a16="http://schemas.microsoft.com/office/drawing/2014/main" id="{00000000-0008-0000-0000-000010380000}"/>
                  </a:ext>
                </a:extLst>
              </xdr:cNvPr>
              <xdr:cNvSpPr/>
            </xdr:nvSpPr>
            <xdr:spPr bwMode="auto">
              <a:xfrm>
                <a:off x="3314700" y="10287000"/>
                <a:ext cx="2514600"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機構が定める部分を公表することに同意します。</a:t>
                </a:r>
              </a:p>
            </xdr:txBody>
          </xdr:sp>
          <xdr:sp macro="" textlink="">
            <xdr:nvSpPr>
              <xdr:cNvPr id="14353" name="Option Button 17" hidden="1">
                <a:extLst>
                  <a:ext uri="{63B3BB69-23CF-44E3-9099-C40C66FF867C}">
                    <a14:compatExt spid="_x0000_s14353"/>
                  </a:ext>
                  <a:ext uri="{FF2B5EF4-FFF2-40B4-BE49-F238E27FC236}">
                    <a16:creationId xmlns:a16="http://schemas.microsoft.com/office/drawing/2014/main" id="{00000000-0008-0000-0000-000011380000}"/>
                  </a:ext>
                </a:extLst>
              </xdr:cNvPr>
              <xdr:cNvSpPr/>
            </xdr:nvSpPr>
            <xdr:spPr bwMode="auto">
              <a:xfrm>
                <a:off x="3314700" y="10487025"/>
                <a:ext cx="309562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別添の理由書により、一部について、公表に同意しません。 </a:t>
                </a:r>
              </a:p>
            </xdr:txBody>
          </xdr:sp>
          <xdr:sp macro="" textlink="">
            <xdr:nvSpPr>
              <xdr:cNvPr id="14354" name="Option Button 18" hidden="1">
                <a:extLst>
                  <a:ext uri="{63B3BB69-23CF-44E3-9099-C40C66FF867C}">
                    <a14:compatExt spid="_x0000_s14354"/>
                  </a:ext>
                  <a:ext uri="{FF2B5EF4-FFF2-40B4-BE49-F238E27FC236}">
                    <a16:creationId xmlns:a16="http://schemas.microsoft.com/office/drawing/2014/main" id="{00000000-0008-0000-0000-000012380000}"/>
                  </a:ext>
                </a:extLst>
              </xdr:cNvPr>
              <xdr:cNvSpPr/>
            </xdr:nvSpPr>
            <xdr:spPr bwMode="auto">
              <a:xfrm>
                <a:off x="3314700" y="10696575"/>
                <a:ext cx="27336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別添の理由書により、公表には同意しません。</a:t>
                </a:r>
              </a:p>
            </xdr:txBody>
          </xdr:sp>
          <xdr:sp macro="" textlink="">
            <xdr:nvSpPr>
              <xdr:cNvPr id="14359" name="chkBox_AnsCtl" hidden="1">
                <a:extLst>
                  <a:ext uri="{63B3BB69-23CF-44E3-9099-C40C66FF867C}">
                    <a14:compatExt spid="_x0000_s14359"/>
                  </a:ext>
                  <a:ext uri="{FF2B5EF4-FFF2-40B4-BE49-F238E27FC236}">
                    <a16:creationId xmlns:a16="http://schemas.microsoft.com/office/drawing/2014/main" id="{00000000-0008-0000-0000-000017380000}"/>
                  </a:ext>
                </a:extLst>
              </xdr:cNvPr>
              <xdr:cNvSpPr/>
            </xdr:nvSpPr>
            <xdr:spPr bwMode="auto">
              <a:xfrm>
                <a:off x="4791075" y="4962525"/>
                <a:ext cx="153352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食事を対象にする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213360</xdr:colOff>
          <xdr:row>37</xdr:row>
          <xdr:rowOff>388620</xdr:rowOff>
        </xdr:from>
        <xdr:to>
          <xdr:col>14</xdr:col>
          <xdr:colOff>175260</xdr:colOff>
          <xdr:row>38</xdr:row>
          <xdr:rowOff>91440</xdr:rowOff>
        </xdr:to>
        <xdr:grpSp>
          <xdr:nvGrpSpPr>
            <xdr:cNvPr id="14664" name="グループ化 1">
              <a:extLst>
                <a:ext uri="{FF2B5EF4-FFF2-40B4-BE49-F238E27FC236}">
                  <a16:creationId xmlns:a16="http://schemas.microsoft.com/office/drawing/2014/main" id="{00000000-0008-0000-0000-000048390000}"/>
                </a:ext>
              </a:extLst>
            </xdr:cNvPr>
            <xdr:cNvGrpSpPr>
              <a:grpSpLocks/>
            </xdr:cNvGrpSpPr>
          </xdr:nvGrpSpPr>
          <xdr:grpSpPr bwMode="auto">
            <a:xfrm>
              <a:off x="6185535" y="10466070"/>
              <a:ext cx="581025" cy="426720"/>
              <a:chOff x="6210284" y="10696590"/>
              <a:chExt cx="581025" cy="428601"/>
            </a:xfrm>
          </xdr:grpSpPr>
          <xdr:sp macro="" textlink="">
            <xdr:nvSpPr>
              <xdr:cNvPr id="14361" name="Option Button 25" hidden="1">
                <a:extLst>
                  <a:ext uri="{63B3BB69-23CF-44E3-9099-C40C66FF867C}">
                    <a14:compatExt spid="_x0000_s14361"/>
                  </a:ext>
                  <a:ext uri="{FF2B5EF4-FFF2-40B4-BE49-F238E27FC236}">
                    <a16:creationId xmlns:a16="http://schemas.microsoft.com/office/drawing/2014/main" id="{00000000-0008-0000-0000-000019380000}"/>
                  </a:ext>
                </a:extLst>
              </xdr:cNvPr>
              <xdr:cNvSpPr/>
            </xdr:nvSpPr>
            <xdr:spPr bwMode="auto">
              <a:xfrm>
                <a:off x="6210284" y="10915641"/>
                <a:ext cx="58102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sp macro="" textlink="">
            <xdr:nvSpPr>
              <xdr:cNvPr id="14362" name="Label 26" hidden="1">
                <a:extLst>
                  <a:ext uri="{63B3BB69-23CF-44E3-9099-C40C66FF867C}">
                    <a14:compatExt spid="_x0000_s14362"/>
                  </a:ext>
                  <a:ext uri="{FF2B5EF4-FFF2-40B4-BE49-F238E27FC236}">
                    <a16:creationId xmlns:a16="http://schemas.microsoft.com/office/drawing/2014/main" id="{00000000-0008-0000-0000-00001A380000}"/>
                  </a:ext>
                </a:extLst>
              </xdr:cNvPr>
              <xdr:cNvSpPr/>
            </xdr:nvSpPr>
            <xdr:spPr bwMode="auto">
              <a:xfrm>
                <a:off x="6238876" y="10696590"/>
                <a:ext cx="466725" cy="20955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68580</xdr:colOff>
      <xdr:row>2</xdr:row>
      <xdr:rowOff>106680</xdr:rowOff>
    </xdr:from>
    <xdr:to>
      <xdr:col>15</xdr:col>
      <xdr:colOff>236220</xdr:colOff>
      <xdr:row>3</xdr:row>
      <xdr:rowOff>784860</xdr:rowOff>
    </xdr:to>
    <xdr:grpSp>
      <xdr:nvGrpSpPr>
        <xdr:cNvPr id="6979" name="Group 6">
          <a:extLst>
            <a:ext uri="{FF2B5EF4-FFF2-40B4-BE49-F238E27FC236}">
              <a16:creationId xmlns:a16="http://schemas.microsoft.com/office/drawing/2014/main" id="{00000000-0008-0000-0200-0000431B0000}"/>
            </a:ext>
          </a:extLst>
        </xdr:cNvPr>
        <xdr:cNvGrpSpPr>
          <a:grpSpLocks/>
        </xdr:cNvGrpSpPr>
      </xdr:nvGrpSpPr>
      <xdr:grpSpPr bwMode="auto">
        <a:xfrm>
          <a:off x="7174230" y="563880"/>
          <a:ext cx="3596640" cy="1630680"/>
          <a:chOff x="663" y="49"/>
          <a:chExt cx="380" cy="171"/>
        </a:xfrm>
      </xdr:grpSpPr>
      <xdr:sp macro="" textlink="">
        <xdr:nvSpPr>
          <xdr:cNvPr id="6980" name="AutoShape 3">
            <a:extLst>
              <a:ext uri="{FF2B5EF4-FFF2-40B4-BE49-F238E27FC236}">
                <a16:creationId xmlns:a16="http://schemas.microsoft.com/office/drawing/2014/main" id="{00000000-0008-0000-0200-0000441B0000}"/>
              </a:ext>
            </a:extLst>
          </xdr:cNvPr>
          <xdr:cNvSpPr>
            <a:spLocks noChangeArrowheads="1"/>
          </xdr:cNvSpPr>
        </xdr:nvSpPr>
        <xdr:spPr bwMode="auto">
          <a:xfrm>
            <a:off x="782" y="49"/>
            <a:ext cx="261" cy="171"/>
          </a:xfrm>
          <a:prstGeom prst="roundRect">
            <a:avLst>
              <a:gd name="adj" fmla="val 16667"/>
            </a:avLst>
          </a:prstGeom>
          <a:solidFill>
            <a:srgbClr val="FFFFCC"/>
          </a:solidFill>
          <a:ln w="28575">
            <a:solidFill>
              <a:srgbClr val="C0C0C0"/>
            </a:solidFill>
            <a:round/>
            <a:headEnd/>
            <a:tailEnd/>
          </a:ln>
        </xdr:spPr>
      </xdr:sp>
      <xdr:sp macro="" textlink="">
        <xdr:nvSpPr>
          <xdr:cNvPr id="6981" name="Line 4">
            <a:extLst>
              <a:ext uri="{FF2B5EF4-FFF2-40B4-BE49-F238E27FC236}">
                <a16:creationId xmlns:a16="http://schemas.microsoft.com/office/drawing/2014/main" id="{00000000-0008-0000-0200-0000451B0000}"/>
              </a:ext>
            </a:extLst>
          </xdr:cNvPr>
          <xdr:cNvSpPr>
            <a:spLocks noChangeShapeType="1"/>
          </xdr:cNvSpPr>
        </xdr:nvSpPr>
        <xdr:spPr bwMode="auto">
          <a:xfrm flipH="1" flipV="1">
            <a:off x="663" y="137"/>
            <a:ext cx="126" cy="5"/>
          </a:xfrm>
          <a:prstGeom prst="line">
            <a:avLst/>
          </a:prstGeom>
          <a:noFill/>
          <a:ln w="50800">
            <a:solidFill>
              <a:srgbClr val="969696"/>
            </a:solidFill>
            <a:round/>
            <a:headEnd/>
            <a:tailEnd type="triangle" w="med" len="med"/>
          </a:ln>
          <a:extLst>
            <a:ext uri="{909E8E84-426E-40DD-AFC4-6F175D3DCCD1}">
              <a14:hiddenFill xmlns:a14="http://schemas.microsoft.com/office/drawing/2010/main">
                <a:noFill/>
              </a14:hiddenFill>
            </a:ext>
          </a:extLst>
        </xdr:spPr>
      </xdr:sp>
      <xdr:sp macro="" textlink="">
        <xdr:nvSpPr>
          <xdr:cNvPr id="6149" name="Text Box 5">
            <a:extLst>
              <a:ext uri="{FF2B5EF4-FFF2-40B4-BE49-F238E27FC236}">
                <a16:creationId xmlns:a16="http://schemas.microsoft.com/office/drawing/2014/main" id="{00000000-0008-0000-0200-000005180000}"/>
              </a:ext>
            </a:extLst>
          </xdr:cNvPr>
          <xdr:cNvSpPr txBox="1">
            <a:spLocks noChangeArrowheads="1"/>
          </xdr:cNvSpPr>
        </xdr:nvSpPr>
        <xdr:spPr bwMode="auto">
          <a:xfrm>
            <a:off x="797" y="61"/>
            <a:ext cx="237" cy="154"/>
          </a:xfrm>
          <a:prstGeom prst="rect">
            <a:avLst/>
          </a:prstGeom>
          <a:noFill/>
          <a:ln w="28575">
            <a:noFill/>
            <a:miter lim="800000"/>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808080"/>
                </a:solidFill>
                <a:latin typeface="ＭＳ Ｐゴシック"/>
                <a:ea typeface="ＭＳ Ｐゴシック"/>
              </a:rPr>
              <a:t>「</a:t>
            </a:r>
            <a:r>
              <a:rPr lang="ja-JP" altLang="en-US" sz="1100" b="1" i="0" strike="noStrike">
                <a:solidFill>
                  <a:srgbClr val="808080"/>
                </a:solidFill>
                <a:latin typeface="ＭＳ Ｐゴシック"/>
                <a:ea typeface="ＭＳ Ｐゴシック"/>
              </a:rPr>
              <a:t>利用者総数</a:t>
            </a:r>
            <a:r>
              <a:rPr lang="ja-JP" altLang="en-US" sz="1100" b="0" i="0" strike="noStrike">
                <a:solidFill>
                  <a:srgbClr val="808080"/>
                </a:solidFill>
                <a:latin typeface="ＭＳ Ｐゴシック"/>
                <a:ea typeface="ＭＳ Ｐゴシック"/>
              </a:rPr>
              <a:t>」欄には、評価対象サービスを利用している方の数を記入します。</a:t>
            </a:r>
          </a:p>
          <a:p>
            <a:pPr algn="l" rtl="1">
              <a:defRPr sz="1000"/>
            </a:pPr>
            <a:r>
              <a:rPr lang="en-US" altLang="ja-JP" sz="1100" b="0" i="0" strike="noStrike">
                <a:solidFill>
                  <a:srgbClr val="808080"/>
                </a:solidFill>
                <a:latin typeface="ＭＳ Ｐゴシック"/>
                <a:ea typeface="ＭＳ Ｐゴシック"/>
              </a:rPr>
              <a:t>※</a:t>
            </a:r>
            <a:r>
              <a:rPr lang="ja-JP" altLang="en-US" sz="1100" b="0" i="0" strike="noStrike">
                <a:solidFill>
                  <a:srgbClr val="808080"/>
                </a:solidFill>
                <a:latin typeface="ＭＳ Ｐゴシック"/>
                <a:ea typeface="ＭＳ Ｐゴシック"/>
              </a:rPr>
              <a:t>世帯数を記入するサービス種別があります。</a:t>
            </a:r>
          </a:p>
          <a:p>
            <a:pPr algn="l" rtl="1">
              <a:lnSpc>
                <a:spcPts val="1300"/>
              </a:lnSpc>
              <a:defRPr sz="1000"/>
            </a:pPr>
            <a:r>
              <a:rPr lang="en-US" altLang="ja-JP" sz="1100" b="0" i="0" strike="noStrike">
                <a:solidFill>
                  <a:srgbClr val="808080"/>
                </a:solidFill>
                <a:latin typeface="ＭＳ Ｐゴシック"/>
                <a:ea typeface="ＭＳ Ｐゴシック"/>
              </a:rPr>
              <a:t>※</a:t>
            </a:r>
            <a:r>
              <a:rPr lang="ja-JP" altLang="en-US" sz="1100" b="0" i="0" strike="noStrike">
                <a:solidFill>
                  <a:srgbClr val="808080"/>
                </a:solidFill>
                <a:latin typeface="ＭＳ Ｐゴシック"/>
                <a:ea typeface="ＭＳ Ｐゴシック"/>
              </a:rPr>
              <a:t>「利用者調査ガイドライン　評価結果報告書を記載する際の留意事項」を参照してください。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11</xdr:row>
          <xdr:rowOff>0</xdr:rowOff>
        </xdr:from>
        <xdr:to>
          <xdr:col>5</xdr:col>
          <xdr:colOff>800100</xdr:colOff>
          <xdr:row>12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228600" y="2819400"/>
              <a:ext cx="8020050" cy="476250"/>
              <a:chOff x="228600" y="2790830"/>
              <a:chExt cx="8001000" cy="476251"/>
            </a:xfrm>
          </xdr:grpSpPr>
          <xdr:sp macro="" textlink="">
            <xdr:nvSpPr>
              <xdr:cNvPr id="21505" name="Group Box 1" hidden="1">
                <a:extLst>
                  <a:ext uri="{63B3BB69-23CF-44E3-9099-C40C66FF867C}">
                    <a14:compatExt spid="_x0000_s21505"/>
                  </a:ext>
                  <a:ext uri="{FF2B5EF4-FFF2-40B4-BE49-F238E27FC236}">
                    <a16:creationId xmlns:a16="http://schemas.microsoft.com/office/drawing/2014/main" id="{00000000-0008-0000-0300-000001540000}"/>
                  </a:ext>
                </a:extLst>
              </xdr:cNvPr>
              <xdr:cNvSpPr/>
            </xdr:nvSpPr>
            <xdr:spPr bwMode="auto">
              <a:xfrm>
                <a:off x="228600" y="2790830"/>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06" name="Option Button 2" hidden="1">
                <a:extLst>
                  <a:ext uri="{63B3BB69-23CF-44E3-9099-C40C66FF867C}">
                    <a14:compatExt spid="_x0000_s21506"/>
                  </a:ext>
                  <a:ext uri="{FF2B5EF4-FFF2-40B4-BE49-F238E27FC236}">
                    <a16:creationId xmlns:a16="http://schemas.microsoft.com/office/drawing/2014/main" id="{00000000-0008-0000-0300-000002540000}"/>
                  </a:ext>
                </a:extLst>
              </xdr:cNvPr>
              <xdr:cNvSpPr/>
            </xdr:nvSpPr>
            <xdr:spPr bwMode="auto">
              <a:xfrm>
                <a:off x="7448550" y="2990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07" name="Option Button 3" hidden="1">
                <a:extLst>
                  <a:ext uri="{63B3BB69-23CF-44E3-9099-C40C66FF867C}">
                    <a14:compatExt spid="_x0000_s21507"/>
                  </a:ext>
                  <a:ext uri="{FF2B5EF4-FFF2-40B4-BE49-F238E27FC236}">
                    <a16:creationId xmlns:a16="http://schemas.microsoft.com/office/drawing/2014/main" id="{00000000-0008-0000-0300-000003540000}"/>
                  </a:ext>
                </a:extLst>
              </xdr:cNvPr>
              <xdr:cNvSpPr/>
            </xdr:nvSpPr>
            <xdr:spPr bwMode="auto">
              <a:xfrm>
                <a:off x="733425" y="2990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08" name="Option Button 4" hidden="1">
                <a:extLst>
                  <a:ext uri="{63B3BB69-23CF-44E3-9099-C40C66FF867C}">
                    <a14:compatExt spid="_x0000_s21508"/>
                  </a:ext>
                  <a:ext uri="{FF2B5EF4-FFF2-40B4-BE49-F238E27FC236}">
                    <a16:creationId xmlns:a16="http://schemas.microsoft.com/office/drawing/2014/main" id="{00000000-0008-0000-0300-000004540000}"/>
                  </a:ext>
                </a:extLst>
              </xdr:cNvPr>
              <xdr:cNvSpPr/>
            </xdr:nvSpPr>
            <xdr:spPr bwMode="auto">
              <a:xfrm>
                <a:off x="285750" y="2990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xdr:row>
          <xdr:rowOff>0</xdr:rowOff>
        </xdr:from>
        <xdr:to>
          <xdr:col>5</xdr:col>
          <xdr:colOff>800100</xdr:colOff>
          <xdr:row>13</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228600" y="3295650"/>
              <a:ext cx="8020050" cy="476250"/>
              <a:chOff x="228600" y="3267081"/>
              <a:chExt cx="8001000" cy="476251"/>
            </a:xfrm>
          </xdr:grpSpPr>
          <xdr:sp macro="" textlink="">
            <xdr:nvSpPr>
              <xdr:cNvPr id="21509" name="Group Box 5" hidden="1">
                <a:extLst>
                  <a:ext uri="{63B3BB69-23CF-44E3-9099-C40C66FF867C}">
                    <a14:compatExt spid="_x0000_s21509"/>
                  </a:ext>
                  <a:ext uri="{FF2B5EF4-FFF2-40B4-BE49-F238E27FC236}">
                    <a16:creationId xmlns:a16="http://schemas.microsoft.com/office/drawing/2014/main" id="{00000000-0008-0000-0300-000005540000}"/>
                  </a:ext>
                </a:extLst>
              </xdr:cNvPr>
              <xdr:cNvSpPr/>
            </xdr:nvSpPr>
            <xdr:spPr bwMode="auto">
              <a:xfrm>
                <a:off x="228600" y="326708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10" name="Option Button 6" hidden="1">
                <a:extLst>
                  <a:ext uri="{63B3BB69-23CF-44E3-9099-C40C66FF867C}">
                    <a14:compatExt spid="_x0000_s21510"/>
                  </a:ext>
                  <a:ext uri="{FF2B5EF4-FFF2-40B4-BE49-F238E27FC236}">
                    <a16:creationId xmlns:a16="http://schemas.microsoft.com/office/drawing/2014/main" id="{00000000-0008-0000-0300-000006540000}"/>
                  </a:ext>
                </a:extLst>
              </xdr:cNvPr>
              <xdr:cNvSpPr/>
            </xdr:nvSpPr>
            <xdr:spPr bwMode="auto">
              <a:xfrm>
                <a:off x="7448550" y="3467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11" name="Option Button 7" hidden="1">
                <a:extLst>
                  <a:ext uri="{63B3BB69-23CF-44E3-9099-C40C66FF867C}">
                    <a14:compatExt spid="_x0000_s21511"/>
                  </a:ext>
                  <a:ext uri="{FF2B5EF4-FFF2-40B4-BE49-F238E27FC236}">
                    <a16:creationId xmlns:a16="http://schemas.microsoft.com/office/drawing/2014/main" id="{00000000-0008-0000-0300-000007540000}"/>
                  </a:ext>
                </a:extLst>
              </xdr:cNvPr>
              <xdr:cNvSpPr/>
            </xdr:nvSpPr>
            <xdr:spPr bwMode="auto">
              <a:xfrm>
                <a:off x="733425" y="3467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12" name="Option Button 8" hidden="1">
                <a:extLst>
                  <a:ext uri="{63B3BB69-23CF-44E3-9099-C40C66FF867C}">
                    <a14:compatExt spid="_x0000_s21512"/>
                  </a:ext>
                  <a:ext uri="{FF2B5EF4-FFF2-40B4-BE49-F238E27FC236}">
                    <a16:creationId xmlns:a16="http://schemas.microsoft.com/office/drawing/2014/main" id="{00000000-0008-0000-0300-000008540000}"/>
                  </a:ext>
                </a:extLst>
              </xdr:cNvPr>
              <xdr:cNvSpPr/>
            </xdr:nvSpPr>
            <xdr:spPr bwMode="auto">
              <a:xfrm>
                <a:off x="285750" y="3467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xdr:row>
          <xdr:rowOff>0</xdr:rowOff>
        </xdr:from>
        <xdr:to>
          <xdr:col>5</xdr:col>
          <xdr:colOff>800100</xdr:colOff>
          <xdr:row>17</xdr:row>
          <xdr:rowOff>0</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28600" y="4591050"/>
              <a:ext cx="8020050" cy="476250"/>
              <a:chOff x="228600" y="4562483"/>
              <a:chExt cx="8001000" cy="476251"/>
            </a:xfrm>
          </xdr:grpSpPr>
          <xdr:sp macro="" textlink="">
            <xdr:nvSpPr>
              <xdr:cNvPr id="21513" name="Group Box 9" hidden="1">
                <a:extLst>
                  <a:ext uri="{63B3BB69-23CF-44E3-9099-C40C66FF867C}">
                    <a14:compatExt spid="_x0000_s21513"/>
                  </a:ext>
                  <a:ext uri="{FF2B5EF4-FFF2-40B4-BE49-F238E27FC236}">
                    <a16:creationId xmlns:a16="http://schemas.microsoft.com/office/drawing/2014/main" id="{00000000-0008-0000-0300-000009540000}"/>
                  </a:ext>
                </a:extLst>
              </xdr:cNvPr>
              <xdr:cNvSpPr/>
            </xdr:nvSpPr>
            <xdr:spPr bwMode="auto">
              <a:xfrm>
                <a:off x="228600" y="4562483"/>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14" name="Option Button 10" hidden="1">
                <a:extLst>
                  <a:ext uri="{63B3BB69-23CF-44E3-9099-C40C66FF867C}">
                    <a14:compatExt spid="_x0000_s21514"/>
                  </a:ext>
                  <a:ext uri="{FF2B5EF4-FFF2-40B4-BE49-F238E27FC236}">
                    <a16:creationId xmlns:a16="http://schemas.microsoft.com/office/drawing/2014/main" id="{00000000-0008-0000-0300-00000A540000}"/>
                  </a:ext>
                </a:extLst>
              </xdr:cNvPr>
              <xdr:cNvSpPr/>
            </xdr:nvSpPr>
            <xdr:spPr bwMode="auto">
              <a:xfrm>
                <a:off x="7448550" y="4762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15" name="Option Button 11" hidden="1">
                <a:extLst>
                  <a:ext uri="{63B3BB69-23CF-44E3-9099-C40C66FF867C}">
                    <a14:compatExt spid="_x0000_s21515"/>
                  </a:ext>
                  <a:ext uri="{FF2B5EF4-FFF2-40B4-BE49-F238E27FC236}">
                    <a16:creationId xmlns:a16="http://schemas.microsoft.com/office/drawing/2014/main" id="{00000000-0008-0000-0300-00000B540000}"/>
                  </a:ext>
                </a:extLst>
              </xdr:cNvPr>
              <xdr:cNvSpPr/>
            </xdr:nvSpPr>
            <xdr:spPr bwMode="auto">
              <a:xfrm>
                <a:off x="733425" y="4762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16" name="Option Button 12" hidden="1">
                <a:extLst>
                  <a:ext uri="{63B3BB69-23CF-44E3-9099-C40C66FF867C}">
                    <a14:compatExt spid="_x0000_s21516"/>
                  </a:ext>
                  <a:ext uri="{FF2B5EF4-FFF2-40B4-BE49-F238E27FC236}">
                    <a16:creationId xmlns:a16="http://schemas.microsoft.com/office/drawing/2014/main" id="{00000000-0008-0000-0300-00000C540000}"/>
                  </a:ext>
                </a:extLst>
              </xdr:cNvPr>
              <xdr:cNvSpPr/>
            </xdr:nvSpPr>
            <xdr:spPr bwMode="auto">
              <a:xfrm>
                <a:off x="285750" y="4762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xdr:row>
          <xdr:rowOff>0</xdr:rowOff>
        </xdr:from>
        <xdr:to>
          <xdr:col>5</xdr:col>
          <xdr:colOff>800100</xdr:colOff>
          <xdr:row>18</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228600" y="5067300"/>
              <a:ext cx="8020050" cy="476250"/>
              <a:chOff x="228600" y="5038734"/>
              <a:chExt cx="8001000" cy="476251"/>
            </a:xfrm>
          </xdr:grpSpPr>
          <xdr:sp macro="" textlink="">
            <xdr:nvSpPr>
              <xdr:cNvPr id="21517" name="Group Box 13" hidden="1">
                <a:extLst>
                  <a:ext uri="{63B3BB69-23CF-44E3-9099-C40C66FF867C}">
                    <a14:compatExt spid="_x0000_s21517"/>
                  </a:ext>
                  <a:ext uri="{FF2B5EF4-FFF2-40B4-BE49-F238E27FC236}">
                    <a16:creationId xmlns:a16="http://schemas.microsoft.com/office/drawing/2014/main" id="{00000000-0008-0000-0300-00000D540000}"/>
                  </a:ext>
                </a:extLst>
              </xdr:cNvPr>
              <xdr:cNvSpPr/>
            </xdr:nvSpPr>
            <xdr:spPr bwMode="auto">
              <a:xfrm>
                <a:off x="228600" y="503873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18" name="Option Button 14" hidden="1">
                <a:extLst>
                  <a:ext uri="{63B3BB69-23CF-44E3-9099-C40C66FF867C}">
                    <a14:compatExt spid="_x0000_s21518"/>
                  </a:ext>
                  <a:ext uri="{FF2B5EF4-FFF2-40B4-BE49-F238E27FC236}">
                    <a16:creationId xmlns:a16="http://schemas.microsoft.com/office/drawing/2014/main" id="{00000000-0008-0000-0300-00000E540000}"/>
                  </a:ext>
                </a:extLst>
              </xdr:cNvPr>
              <xdr:cNvSpPr/>
            </xdr:nvSpPr>
            <xdr:spPr bwMode="auto">
              <a:xfrm>
                <a:off x="7448550" y="5238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19" name="Option Button 15" hidden="1">
                <a:extLst>
                  <a:ext uri="{63B3BB69-23CF-44E3-9099-C40C66FF867C}">
                    <a14:compatExt spid="_x0000_s21519"/>
                  </a:ext>
                  <a:ext uri="{FF2B5EF4-FFF2-40B4-BE49-F238E27FC236}">
                    <a16:creationId xmlns:a16="http://schemas.microsoft.com/office/drawing/2014/main" id="{00000000-0008-0000-0300-00000F540000}"/>
                  </a:ext>
                </a:extLst>
              </xdr:cNvPr>
              <xdr:cNvSpPr/>
            </xdr:nvSpPr>
            <xdr:spPr bwMode="auto">
              <a:xfrm>
                <a:off x="733425" y="5238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20" name="Option Button 16" hidden="1">
                <a:extLst>
                  <a:ext uri="{63B3BB69-23CF-44E3-9099-C40C66FF867C}">
                    <a14:compatExt spid="_x0000_s21520"/>
                  </a:ext>
                  <a:ext uri="{FF2B5EF4-FFF2-40B4-BE49-F238E27FC236}">
                    <a16:creationId xmlns:a16="http://schemas.microsoft.com/office/drawing/2014/main" id="{00000000-0008-0000-0300-000010540000}"/>
                  </a:ext>
                </a:extLst>
              </xdr:cNvPr>
              <xdr:cNvSpPr/>
            </xdr:nvSpPr>
            <xdr:spPr bwMode="auto">
              <a:xfrm>
                <a:off x="285750" y="5238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xdr:row>
          <xdr:rowOff>0</xdr:rowOff>
        </xdr:from>
        <xdr:to>
          <xdr:col>5</xdr:col>
          <xdr:colOff>800100</xdr:colOff>
          <xdr:row>22</xdr:row>
          <xdr:rowOff>0</xdr:rowOff>
        </xdr:to>
        <xdr:grpSp>
          <xdr:nvGrpSpPr>
            <xdr:cNvPr id="6" name="グループ化 5">
              <a:extLst>
                <a:ext uri="{FF2B5EF4-FFF2-40B4-BE49-F238E27FC236}">
                  <a16:creationId xmlns:a16="http://schemas.microsoft.com/office/drawing/2014/main" id="{00000000-0008-0000-0300-000006000000}"/>
                </a:ext>
              </a:extLst>
            </xdr:cNvPr>
            <xdr:cNvGrpSpPr/>
          </xdr:nvGrpSpPr>
          <xdr:grpSpPr>
            <a:xfrm>
              <a:off x="228600" y="6362700"/>
              <a:ext cx="8020050" cy="476250"/>
              <a:chOff x="228600" y="6334136"/>
              <a:chExt cx="8001000" cy="476251"/>
            </a:xfrm>
          </xdr:grpSpPr>
          <xdr:sp macro="" textlink="">
            <xdr:nvSpPr>
              <xdr:cNvPr id="21521" name="Group Box 17" hidden="1">
                <a:extLst>
                  <a:ext uri="{63B3BB69-23CF-44E3-9099-C40C66FF867C}">
                    <a14:compatExt spid="_x0000_s21521"/>
                  </a:ext>
                  <a:ext uri="{FF2B5EF4-FFF2-40B4-BE49-F238E27FC236}">
                    <a16:creationId xmlns:a16="http://schemas.microsoft.com/office/drawing/2014/main" id="{00000000-0008-0000-0300-000011540000}"/>
                  </a:ext>
                </a:extLst>
              </xdr:cNvPr>
              <xdr:cNvSpPr/>
            </xdr:nvSpPr>
            <xdr:spPr bwMode="auto">
              <a:xfrm>
                <a:off x="228600" y="6334136"/>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22" name="Option Button 18" hidden="1">
                <a:extLst>
                  <a:ext uri="{63B3BB69-23CF-44E3-9099-C40C66FF867C}">
                    <a14:compatExt spid="_x0000_s21522"/>
                  </a:ext>
                  <a:ext uri="{FF2B5EF4-FFF2-40B4-BE49-F238E27FC236}">
                    <a16:creationId xmlns:a16="http://schemas.microsoft.com/office/drawing/2014/main" id="{00000000-0008-0000-0300-000012540000}"/>
                  </a:ext>
                </a:extLst>
              </xdr:cNvPr>
              <xdr:cNvSpPr/>
            </xdr:nvSpPr>
            <xdr:spPr bwMode="auto">
              <a:xfrm>
                <a:off x="7448550" y="6534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23" name="Option Button 19" hidden="1">
                <a:extLst>
                  <a:ext uri="{63B3BB69-23CF-44E3-9099-C40C66FF867C}">
                    <a14:compatExt spid="_x0000_s21523"/>
                  </a:ext>
                  <a:ext uri="{FF2B5EF4-FFF2-40B4-BE49-F238E27FC236}">
                    <a16:creationId xmlns:a16="http://schemas.microsoft.com/office/drawing/2014/main" id="{00000000-0008-0000-0300-000013540000}"/>
                  </a:ext>
                </a:extLst>
              </xdr:cNvPr>
              <xdr:cNvSpPr/>
            </xdr:nvSpPr>
            <xdr:spPr bwMode="auto">
              <a:xfrm>
                <a:off x="733425" y="6534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24" name="Option Button 20" hidden="1">
                <a:extLst>
                  <a:ext uri="{63B3BB69-23CF-44E3-9099-C40C66FF867C}">
                    <a14:compatExt spid="_x0000_s21524"/>
                  </a:ext>
                  <a:ext uri="{FF2B5EF4-FFF2-40B4-BE49-F238E27FC236}">
                    <a16:creationId xmlns:a16="http://schemas.microsoft.com/office/drawing/2014/main" id="{00000000-0008-0000-0300-000014540000}"/>
                  </a:ext>
                </a:extLst>
              </xdr:cNvPr>
              <xdr:cNvSpPr/>
            </xdr:nvSpPr>
            <xdr:spPr bwMode="auto">
              <a:xfrm>
                <a:off x="285750" y="6534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22</xdr:row>
          <xdr:rowOff>0</xdr:rowOff>
        </xdr:from>
        <xdr:to>
          <xdr:col>5</xdr:col>
          <xdr:colOff>800100</xdr:colOff>
          <xdr:row>23</xdr:row>
          <xdr:rowOff>0</xdr:rowOff>
        </xdr:to>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228600" y="6838950"/>
              <a:ext cx="8020050" cy="476250"/>
              <a:chOff x="228600" y="6810387"/>
              <a:chExt cx="8001000" cy="476251"/>
            </a:xfrm>
          </xdr:grpSpPr>
          <xdr:sp macro="" textlink="">
            <xdr:nvSpPr>
              <xdr:cNvPr id="21525" name="Group Box 21" hidden="1">
                <a:extLst>
                  <a:ext uri="{63B3BB69-23CF-44E3-9099-C40C66FF867C}">
                    <a14:compatExt spid="_x0000_s21525"/>
                  </a:ext>
                  <a:ext uri="{FF2B5EF4-FFF2-40B4-BE49-F238E27FC236}">
                    <a16:creationId xmlns:a16="http://schemas.microsoft.com/office/drawing/2014/main" id="{00000000-0008-0000-0300-000015540000}"/>
                  </a:ext>
                </a:extLst>
              </xdr:cNvPr>
              <xdr:cNvSpPr/>
            </xdr:nvSpPr>
            <xdr:spPr bwMode="auto">
              <a:xfrm>
                <a:off x="228600" y="681038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26" name="Option Button 22" hidden="1">
                <a:extLst>
                  <a:ext uri="{63B3BB69-23CF-44E3-9099-C40C66FF867C}">
                    <a14:compatExt spid="_x0000_s21526"/>
                  </a:ext>
                  <a:ext uri="{FF2B5EF4-FFF2-40B4-BE49-F238E27FC236}">
                    <a16:creationId xmlns:a16="http://schemas.microsoft.com/office/drawing/2014/main" id="{00000000-0008-0000-0300-000016540000}"/>
                  </a:ext>
                </a:extLst>
              </xdr:cNvPr>
              <xdr:cNvSpPr/>
            </xdr:nvSpPr>
            <xdr:spPr bwMode="auto">
              <a:xfrm>
                <a:off x="7448550" y="7010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27" name="Option Button 23" hidden="1">
                <a:extLst>
                  <a:ext uri="{63B3BB69-23CF-44E3-9099-C40C66FF867C}">
                    <a14:compatExt spid="_x0000_s21527"/>
                  </a:ext>
                  <a:ext uri="{FF2B5EF4-FFF2-40B4-BE49-F238E27FC236}">
                    <a16:creationId xmlns:a16="http://schemas.microsoft.com/office/drawing/2014/main" id="{00000000-0008-0000-0300-000017540000}"/>
                  </a:ext>
                </a:extLst>
              </xdr:cNvPr>
              <xdr:cNvSpPr/>
            </xdr:nvSpPr>
            <xdr:spPr bwMode="auto">
              <a:xfrm>
                <a:off x="733425" y="7010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28" name="Option Button 24" hidden="1">
                <a:extLst>
                  <a:ext uri="{63B3BB69-23CF-44E3-9099-C40C66FF867C}">
                    <a14:compatExt spid="_x0000_s21528"/>
                  </a:ext>
                  <a:ext uri="{FF2B5EF4-FFF2-40B4-BE49-F238E27FC236}">
                    <a16:creationId xmlns:a16="http://schemas.microsoft.com/office/drawing/2014/main" id="{00000000-0008-0000-0300-000018540000}"/>
                  </a:ext>
                </a:extLst>
              </xdr:cNvPr>
              <xdr:cNvSpPr/>
            </xdr:nvSpPr>
            <xdr:spPr bwMode="auto">
              <a:xfrm>
                <a:off x="285750" y="7010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23</xdr:row>
          <xdr:rowOff>0</xdr:rowOff>
        </xdr:from>
        <xdr:to>
          <xdr:col>5</xdr:col>
          <xdr:colOff>800100</xdr:colOff>
          <xdr:row>24</xdr:row>
          <xdr:rowOff>0</xdr:rowOff>
        </xdr:to>
        <xdr:grpSp>
          <xdr:nvGrpSpPr>
            <xdr:cNvPr id="8" name="グループ化 7">
              <a:extLst>
                <a:ext uri="{FF2B5EF4-FFF2-40B4-BE49-F238E27FC236}">
                  <a16:creationId xmlns:a16="http://schemas.microsoft.com/office/drawing/2014/main" id="{00000000-0008-0000-0300-000008000000}"/>
                </a:ext>
              </a:extLst>
            </xdr:cNvPr>
            <xdr:cNvGrpSpPr/>
          </xdr:nvGrpSpPr>
          <xdr:grpSpPr>
            <a:xfrm>
              <a:off x="228600" y="7315200"/>
              <a:ext cx="8020050" cy="476250"/>
              <a:chOff x="228600" y="7286638"/>
              <a:chExt cx="8001000" cy="476251"/>
            </a:xfrm>
          </xdr:grpSpPr>
          <xdr:sp macro="" textlink="">
            <xdr:nvSpPr>
              <xdr:cNvPr id="21529" name="Group Box 25" hidden="1">
                <a:extLst>
                  <a:ext uri="{63B3BB69-23CF-44E3-9099-C40C66FF867C}">
                    <a14:compatExt spid="_x0000_s21529"/>
                  </a:ext>
                  <a:ext uri="{FF2B5EF4-FFF2-40B4-BE49-F238E27FC236}">
                    <a16:creationId xmlns:a16="http://schemas.microsoft.com/office/drawing/2014/main" id="{00000000-0008-0000-0300-000019540000}"/>
                  </a:ext>
                </a:extLst>
              </xdr:cNvPr>
              <xdr:cNvSpPr/>
            </xdr:nvSpPr>
            <xdr:spPr bwMode="auto">
              <a:xfrm>
                <a:off x="228600" y="728663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30" name="Option Button 26" hidden="1">
                <a:extLst>
                  <a:ext uri="{63B3BB69-23CF-44E3-9099-C40C66FF867C}">
                    <a14:compatExt spid="_x0000_s21530"/>
                  </a:ext>
                  <a:ext uri="{FF2B5EF4-FFF2-40B4-BE49-F238E27FC236}">
                    <a16:creationId xmlns:a16="http://schemas.microsoft.com/office/drawing/2014/main" id="{00000000-0008-0000-0300-00001A540000}"/>
                  </a:ext>
                </a:extLst>
              </xdr:cNvPr>
              <xdr:cNvSpPr/>
            </xdr:nvSpPr>
            <xdr:spPr bwMode="auto">
              <a:xfrm>
                <a:off x="7448550" y="7486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31" name="Option Button 27" hidden="1">
                <a:extLst>
                  <a:ext uri="{63B3BB69-23CF-44E3-9099-C40C66FF867C}">
                    <a14:compatExt spid="_x0000_s21531"/>
                  </a:ext>
                  <a:ext uri="{FF2B5EF4-FFF2-40B4-BE49-F238E27FC236}">
                    <a16:creationId xmlns:a16="http://schemas.microsoft.com/office/drawing/2014/main" id="{00000000-0008-0000-0300-00001B540000}"/>
                  </a:ext>
                </a:extLst>
              </xdr:cNvPr>
              <xdr:cNvSpPr/>
            </xdr:nvSpPr>
            <xdr:spPr bwMode="auto">
              <a:xfrm>
                <a:off x="733425" y="7486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32" name="Option Button 28" hidden="1">
                <a:extLst>
                  <a:ext uri="{63B3BB69-23CF-44E3-9099-C40C66FF867C}">
                    <a14:compatExt spid="_x0000_s21532"/>
                  </a:ext>
                  <a:ext uri="{FF2B5EF4-FFF2-40B4-BE49-F238E27FC236}">
                    <a16:creationId xmlns:a16="http://schemas.microsoft.com/office/drawing/2014/main" id="{00000000-0008-0000-0300-00001C540000}"/>
                  </a:ext>
                </a:extLst>
              </xdr:cNvPr>
              <xdr:cNvSpPr/>
            </xdr:nvSpPr>
            <xdr:spPr bwMode="auto">
              <a:xfrm>
                <a:off x="285750" y="7486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38</xdr:row>
          <xdr:rowOff>0</xdr:rowOff>
        </xdr:from>
        <xdr:to>
          <xdr:col>5</xdr:col>
          <xdr:colOff>800100</xdr:colOff>
          <xdr:row>39</xdr:row>
          <xdr:rowOff>0</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228600" y="13354050"/>
              <a:ext cx="8020050" cy="476250"/>
              <a:chOff x="228600" y="13306448"/>
              <a:chExt cx="8001000" cy="476251"/>
            </a:xfrm>
          </xdr:grpSpPr>
          <xdr:sp macro="" textlink="">
            <xdr:nvSpPr>
              <xdr:cNvPr id="21533" name="Group Box 29" hidden="1">
                <a:extLst>
                  <a:ext uri="{63B3BB69-23CF-44E3-9099-C40C66FF867C}">
                    <a14:compatExt spid="_x0000_s21533"/>
                  </a:ext>
                  <a:ext uri="{FF2B5EF4-FFF2-40B4-BE49-F238E27FC236}">
                    <a16:creationId xmlns:a16="http://schemas.microsoft.com/office/drawing/2014/main" id="{00000000-0008-0000-0300-00001D540000}"/>
                  </a:ext>
                </a:extLst>
              </xdr:cNvPr>
              <xdr:cNvSpPr/>
            </xdr:nvSpPr>
            <xdr:spPr bwMode="auto">
              <a:xfrm>
                <a:off x="228600" y="1330644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34" name="Option Button 30" hidden="1">
                <a:extLst>
                  <a:ext uri="{63B3BB69-23CF-44E3-9099-C40C66FF867C}">
                    <a14:compatExt spid="_x0000_s21534"/>
                  </a:ext>
                  <a:ext uri="{FF2B5EF4-FFF2-40B4-BE49-F238E27FC236}">
                    <a16:creationId xmlns:a16="http://schemas.microsoft.com/office/drawing/2014/main" id="{00000000-0008-0000-0300-00001E540000}"/>
                  </a:ext>
                </a:extLst>
              </xdr:cNvPr>
              <xdr:cNvSpPr/>
            </xdr:nvSpPr>
            <xdr:spPr bwMode="auto">
              <a:xfrm>
                <a:off x="7448550" y="13506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35" name="Option Button 31" hidden="1">
                <a:extLst>
                  <a:ext uri="{63B3BB69-23CF-44E3-9099-C40C66FF867C}">
                    <a14:compatExt spid="_x0000_s21535"/>
                  </a:ext>
                  <a:ext uri="{FF2B5EF4-FFF2-40B4-BE49-F238E27FC236}">
                    <a16:creationId xmlns:a16="http://schemas.microsoft.com/office/drawing/2014/main" id="{00000000-0008-0000-0300-00001F540000}"/>
                  </a:ext>
                </a:extLst>
              </xdr:cNvPr>
              <xdr:cNvSpPr/>
            </xdr:nvSpPr>
            <xdr:spPr bwMode="auto">
              <a:xfrm>
                <a:off x="733425" y="13506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36" name="Option Button 32" hidden="1">
                <a:extLst>
                  <a:ext uri="{63B3BB69-23CF-44E3-9099-C40C66FF867C}">
                    <a14:compatExt spid="_x0000_s21536"/>
                  </a:ext>
                  <a:ext uri="{FF2B5EF4-FFF2-40B4-BE49-F238E27FC236}">
                    <a16:creationId xmlns:a16="http://schemas.microsoft.com/office/drawing/2014/main" id="{00000000-0008-0000-0300-000020540000}"/>
                  </a:ext>
                </a:extLst>
              </xdr:cNvPr>
              <xdr:cNvSpPr/>
            </xdr:nvSpPr>
            <xdr:spPr bwMode="auto">
              <a:xfrm>
                <a:off x="285750" y="13506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39</xdr:row>
          <xdr:rowOff>0</xdr:rowOff>
        </xdr:from>
        <xdr:to>
          <xdr:col>5</xdr:col>
          <xdr:colOff>800100</xdr:colOff>
          <xdr:row>40</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228600" y="13830300"/>
              <a:ext cx="8020050" cy="476250"/>
              <a:chOff x="228600" y="13782699"/>
              <a:chExt cx="8001000" cy="476251"/>
            </a:xfrm>
          </xdr:grpSpPr>
          <xdr:sp macro="" textlink="">
            <xdr:nvSpPr>
              <xdr:cNvPr id="21537" name="Group Box 33" hidden="1">
                <a:extLst>
                  <a:ext uri="{63B3BB69-23CF-44E3-9099-C40C66FF867C}">
                    <a14:compatExt spid="_x0000_s21537"/>
                  </a:ext>
                  <a:ext uri="{FF2B5EF4-FFF2-40B4-BE49-F238E27FC236}">
                    <a16:creationId xmlns:a16="http://schemas.microsoft.com/office/drawing/2014/main" id="{00000000-0008-0000-0300-000021540000}"/>
                  </a:ext>
                </a:extLst>
              </xdr:cNvPr>
              <xdr:cNvSpPr/>
            </xdr:nvSpPr>
            <xdr:spPr bwMode="auto">
              <a:xfrm>
                <a:off x="228600" y="13782699"/>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38" name="Option Button 34" hidden="1">
                <a:extLst>
                  <a:ext uri="{63B3BB69-23CF-44E3-9099-C40C66FF867C}">
                    <a14:compatExt spid="_x0000_s21538"/>
                  </a:ext>
                  <a:ext uri="{FF2B5EF4-FFF2-40B4-BE49-F238E27FC236}">
                    <a16:creationId xmlns:a16="http://schemas.microsoft.com/office/drawing/2014/main" id="{00000000-0008-0000-0300-000022540000}"/>
                  </a:ext>
                </a:extLst>
              </xdr:cNvPr>
              <xdr:cNvSpPr/>
            </xdr:nvSpPr>
            <xdr:spPr bwMode="auto">
              <a:xfrm>
                <a:off x="7448550" y="13982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39" name="Option Button 35" hidden="1">
                <a:extLst>
                  <a:ext uri="{63B3BB69-23CF-44E3-9099-C40C66FF867C}">
                    <a14:compatExt spid="_x0000_s21539"/>
                  </a:ext>
                  <a:ext uri="{FF2B5EF4-FFF2-40B4-BE49-F238E27FC236}">
                    <a16:creationId xmlns:a16="http://schemas.microsoft.com/office/drawing/2014/main" id="{00000000-0008-0000-0300-000023540000}"/>
                  </a:ext>
                </a:extLst>
              </xdr:cNvPr>
              <xdr:cNvSpPr/>
            </xdr:nvSpPr>
            <xdr:spPr bwMode="auto">
              <a:xfrm>
                <a:off x="733425" y="13982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40" name="Option Button 36" hidden="1">
                <a:extLst>
                  <a:ext uri="{63B3BB69-23CF-44E3-9099-C40C66FF867C}">
                    <a14:compatExt spid="_x0000_s21540"/>
                  </a:ext>
                  <a:ext uri="{FF2B5EF4-FFF2-40B4-BE49-F238E27FC236}">
                    <a16:creationId xmlns:a16="http://schemas.microsoft.com/office/drawing/2014/main" id="{00000000-0008-0000-0300-000024540000}"/>
                  </a:ext>
                </a:extLst>
              </xdr:cNvPr>
              <xdr:cNvSpPr/>
            </xdr:nvSpPr>
            <xdr:spPr bwMode="auto">
              <a:xfrm>
                <a:off x="285750" y="13982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40</xdr:row>
          <xdr:rowOff>0</xdr:rowOff>
        </xdr:from>
        <xdr:to>
          <xdr:col>5</xdr:col>
          <xdr:colOff>800100</xdr:colOff>
          <xdr:row>41</xdr:row>
          <xdr:rowOff>0</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228600" y="14306550"/>
              <a:ext cx="8020050" cy="476250"/>
              <a:chOff x="228600" y="14258950"/>
              <a:chExt cx="8001000" cy="476251"/>
            </a:xfrm>
          </xdr:grpSpPr>
          <xdr:sp macro="" textlink="">
            <xdr:nvSpPr>
              <xdr:cNvPr id="21541" name="Group Box 37" hidden="1">
                <a:extLst>
                  <a:ext uri="{63B3BB69-23CF-44E3-9099-C40C66FF867C}">
                    <a14:compatExt spid="_x0000_s21541"/>
                  </a:ext>
                  <a:ext uri="{FF2B5EF4-FFF2-40B4-BE49-F238E27FC236}">
                    <a16:creationId xmlns:a16="http://schemas.microsoft.com/office/drawing/2014/main" id="{00000000-0008-0000-0300-000025540000}"/>
                  </a:ext>
                </a:extLst>
              </xdr:cNvPr>
              <xdr:cNvSpPr/>
            </xdr:nvSpPr>
            <xdr:spPr bwMode="auto">
              <a:xfrm>
                <a:off x="228600" y="14258950"/>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42" name="Option Button 38" hidden="1">
                <a:extLst>
                  <a:ext uri="{63B3BB69-23CF-44E3-9099-C40C66FF867C}">
                    <a14:compatExt spid="_x0000_s21542"/>
                  </a:ext>
                  <a:ext uri="{FF2B5EF4-FFF2-40B4-BE49-F238E27FC236}">
                    <a16:creationId xmlns:a16="http://schemas.microsoft.com/office/drawing/2014/main" id="{00000000-0008-0000-0300-000026540000}"/>
                  </a:ext>
                </a:extLst>
              </xdr:cNvPr>
              <xdr:cNvSpPr/>
            </xdr:nvSpPr>
            <xdr:spPr bwMode="auto">
              <a:xfrm>
                <a:off x="7448550" y="14458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43" name="Option Button 39" hidden="1">
                <a:extLst>
                  <a:ext uri="{63B3BB69-23CF-44E3-9099-C40C66FF867C}">
                    <a14:compatExt spid="_x0000_s21543"/>
                  </a:ext>
                  <a:ext uri="{FF2B5EF4-FFF2-40B4-BE49-F238E27FC236}">
                    <a16:creationId xmlns:a16="http://schemas.microsoft.com/office/drawing/2014/main" id="{00000000-0008-0000-0300-000027540000}"/>
                  </a:ext>
                </a:extLst>
              </xdr:cNvPr>
              <xdr:cNvSpPr/>
            </xdr:nvSpPr>
            <xdr:spPr bwMode="auto">
              <a:xfrm>
                <a:off x="733425" y="14458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44" name="Option Button 40" hidden="1">
                <a:extLst>
                  <a:ext uri="{63B3BB69-23CF-44E3-9099-C40C66FF867C}">
                    <a14:compatExt spid="_x0000_s21544"/>
                  </a:ext>
                  <a:ext uri="{FF2B5EF4-FFF2-40B4-BE49-F238E27FC236}">
                    <a16:creationId xmlns:a16="http://schemas.microsoft.com/office/drawing/2014/main" id="{00000000-0008-0000-0300-000028540000}"/>
                  </a:ext>
                </a:extLst>
              </xdr:cNvPr>
              <xdr:cNvSpPr/>
            </xdr:nvSpPr>
            <xdr:spPr bwMode="auto">
              <a:xfrm>
                <a:off x="285750" y="14458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41</xdr:row>
          <xdr:rowOff>0</xdr:rowOff>
        </xdr:from>
        <xdr:to>
          <xdr:col>5</xdr:col>
          <xdr:colOff>800100</xdr:colOff>
          <xdr:row>42</xdr:row>
          <xdr:rowOff>0</xdr:rowOff>
        </xdr:to>
        <xdr:grpSp>
          <xdr:nvGrpSpPr>
            <xdr:cNvPr id="12" name="グループ化 11">
              <a:extLst>
                <a:ext uri="{FF2B5EF4-FFF2-40B4-BE49-F238E27FC236}">
                  <a16:creationId xmlns:a16="http://schemas.microsoft.com/office/drawing/2014/main" id="{00000000-0008-0000-0300-00000C000000}"/>
                </a:ext>
              </a:extLst>
            </xdr:cNvPr>
            <xdr:cNvGrpSpPr/>
          </xdr:nvGrpSpPr>
          <xdr:grpSpPr>
            <a:xfrm>
              <a:off x="228600" y="14782800"/>
              <a:ext cx="8020050" cy="476250"/>
              <a:chOff x="228600" y="14735201"/>
              <a:chExt cx="8001000" cy="476251"/>
            </a:xfrm>
          </xdr:grpSpPr>
          <xdr:sp macro="" textlink="">
            <xdr:nvSpPr>
              <xdr:cNvPr id="21545" name="Group Box 41" hidden="1">
                <a:extLst>
                  <a:ext uri="{63B3BB69-23CF-44E3-9099-C40C66FF867C}">
                    <a14:compatExt spid="_x0000_s21545"/>
                  </a:ext>
                  <a:ext uri="{FF2B5EF4-FFF2-40B4-BE49-F238E27FC236}">
                    <a16:creationId xmlns:a16="http://schemas.microsoft.com/office/drawing/2014/main" id="{00000000-0008-0000-0300-000029540000}"/>
                  </a:ext>
                </a:extLst>
              </xdr:cNvPr>
              <xdr:cNvSpPr/>
            </xdr:nvSpPr>
            <xdr:spPr bwMode="auto">
              <a:xfrm>
                <a:off x="228600" y="1473520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46" name="Option Button 42" hidden="1">
                <a:extLst>
                  <a:ext uri="{63B3BB69-23CF-44E3-9099-C40C66FF867C}">
                    <a14:compatExt spid="_x0000_s21546"/>
                  </a:ext>
                  <a:ext uri="{FF2B5EF4-FFF2-40B4-BE49-F238E27FC236}">
                    <a16:creationId xmlns:a16="http://schemas.microsoft.com/office/drawing/2014/main" id="{00000000-0008-0000-0300-00002A540000}"/>
                  </a:ext>
                </a:extLst>
              </xdr:cNvPr>
              <xdr:cNvSpPr/>
            </xdr:nvSpPr>
            <xdr:spPr bwMode="auto">
              <a:xfrm>
                <a:off x="7448550" y="14935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47" name="Option Button 43" hidden="1">
                <a:extLst>
                  <a:ext uri="{63B3BB69-23CF-44E3-9099-C40C66FF867C}">
                    <a14:compatExt spid="_x0000_s21547"/>
                  </a:ext>
                  <a:ext uri="{FF2B5EF4-FFF2-40B4-BE49-F238E27FC236}">
                    <a16:creationId xmlns:a16="http://schemas.microsoft.com/office/drawing/2014/main" id="{00000000-0008-0000-0300-00002B540000}"/>
                  </a:ext>
                </a:extLst>
              </xdr:cNvPr>
              <xdr:cNvSpPr/>
            </xdr:nvSpPr>
            <xdr:spPr bwMode="auto">
              <a:xfrm>
                <a:off x="733425" y="14935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48" name="Option Button 44" hidden="1">
                <a:extLst>
                  <a:ext uri="{63B3BB69-23CF-44E3-9099-C40C66FF867C}">
                    <a14:compatExt spid="_x0000_s21548"/>
                  </a:ext>
                  <a:ext uri="{FF2B5EF4-FFF2-40B4-BE49-F238E27FC236}">
                    <a16:creationId xmlns:a16="http://schemas.microsoft.com/office/drawing/2014/main" id="{00000000-0008-0000-0300-00002C540000}"/>
                  </a:ext>
                </a:extLst>
              </xdr:cNvPr>
              <xdr:cNvSpPr/>
            </xdr:nvSpPr>
            <xdr:spPr bwMode="auto">
              <a:xfrm>
                <a:off x="285750" y="14935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42</xdr:row>
          <xdr:rowOff>0</xdr:rowOff>
        </xdr:from>
        <xdr:to>
          <xdr:col>5</xdr:col>
          <xdr:colOff>800100</xdr:colOff>
          <xdr:row>43</xdr:row>
          <xdr:rowOff>0</xdr:rowOff>
        </xdr:to>
        <xdr:grpSp>
          <xdr:nvGrpSpPr>
            <xdr:cNvPr id="13" name="グループ化 12">
              <a:extLst>
                <a:ext uri="{FF2B5EF4-FFF2-40B4-BE49-F238E27FC236}">
                  <a16:creationId xmlns:a16="http://schemas.microsoft.com/office/drawing/2014/main" id="{00000000-0008-0000-0300-00000D000000}"/>
                </a:ext>
              </a:extLst>
            </xdr:cNvPr>
            <xdr:cNvGrpSpPr/>
          </xdr:nvGrpSpPr>
          <xdr:grpSpPr>
            <a:xfrm>
              <a:off x="228600" y="15259050"/>
              <a:ext cx="8020050" cy="476250"/>
              <a:chOff x="228600" y="15211451"/>
              <a:chExt cx="8001000" cy="476251"/>
            </a:xfrm>
          </xdr:grpSpPr>
          <xdr:sp macro="" textlink="">
            <xdr:nvSpPr>
              <xdr:cNvPr id="21549" name="Group Box 45" hidden="1">
                <a:extLst>
                  <a:ext uri="{63B3BB69-23CF-44E3-9099-C40C66FF867C}">
                    <a14:compatExt spid="_x0000_s21549"/>
                  </a:ext>
                  <a:ext uri="{FF2B5EF4-FFF2-40B4-BE49-F238E27FC236}">
                    <a16:creationId xmlns:a16="http://schemas.microsoft.com/office/drawing/2014/main" id="{00000000-0008-0000-0300-00002D540000}"/>
                  </a:ext>
                </a:extLst>
              </xdr:cNvPr>
              <xdr:cNvSpPr/>
            </xdr:nvSpPr>
            <xdr:spPr bwMode="auto">
              <a:xfrm>
                <a:off x="228600" y="1521145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50" name="Option Button 46" hidden="1">
                <a:extLst>
                  <a:ext uri="{63B3BB69-23CF-44E3-9099-C40C66FF867C}">
                    <a14:compatExt spid="_x0000_s21550"/>
                  </a:ext>
                  <a:ext uri="{FF2B5EF4-FFF2-40B4-BE49-F238E27FC236}">
                    <a16:creationId xmlns:a16="http://schemas.microsoft.com/office/drawing/2014/main" id="{00000000-0008-0000-0300-00002E540000}"/>
                  </a:ext>
                </a:extLst>
              </xdr:cNvPr>
              <xdr:cNvSpPr/>
            </xdr:nvSpPr>
            <xdr:spPr bwMode="auto">
              <a:xfrm>
                <a:off x="7448550" y="15411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51" name="Option Button 47" hidden="1">
                <a:extLst>
                  <a:ext uri="{63B3BB69-23CF-44E3-9099-C40C66FF867C}">
                    <a14:compatExt spid="_x0000_s21551"/>
                  </a:ext>
                  <a:ext uri="{FF2B5EF4-FFF2-40B4-BE49-F238E27FC236}">
                    <a16:creationId xmlns:a16="http://schemas.microsoft.com/office/drawing/2014/main" id="{00000000-0008-0000-0300-00002F540000}"/>
                  </a:ext>
                </a:extLst>
              </xdr:cNvPr>
              <xdr:cNvSpPr/>
            </xdr:nvSpPr>
            <xdr:spPr bwMode="auto">
              <a:xfrm>
                <a:off x="733425" y="15411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52" name="Option Button 48" hidden="1">
                <a:extLst>
                  <a:ext uri="{63B3BB69-23CF-44E3-9099-C40C66FF867C}">
                    <a14:compatExt spid="_x0000_s21552"/>
                  </a:ext>
                  <a:ext uri="{FF2B5EF4-FFF2-40B4-BE49-F238E27FC236}">
                    <a16:creationId xmlns:a16="http://schemas.microsoft.com/office/drawing/2014/main" id="{00000000-0008-0000-0300-000030540000}"/>
                  </a:ext>
                </a:extLst>
              </xdr:cNvPr>
              <xdr:cNvSpPr/>
            </xdr:nvSpPr>
            <xdr:spPr bwMode="auto">
              <a:xfrm>
                <a:off x="285750" y="15411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43</xdr:row>
          <xdr:rowOff>0</xdr:rowOff>
        </xdr:from>
        <xdr:to>
          <xdr:col>5</xdr:col>
          <xdr:colOff>800100</xdr:colOff>
          <xdr:row>44</xdr:row>
          <xdr:rowOff>0</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228600" y="15735300"/>
              <a:ext cx="8020050" cy="476250"/>
              <a:chOff x="228600" y="15687702"/>
              <a:chExt cx="8001000" cy="476251"/>
            </a:xfrm>
          </xdr:grpSpPr>
          <xdr:sp macro="" textlink="">
            <xdr:nvSpPr>
              <xdr:cNvPr id="21553" name="Group Box 49" hidden="1">
                <a:extLst>
                  <a:ext uri="{63B3BB69-23CF-44E3-9099-C40C66FF867C}">
                    <a14:compatExt spid="_x0000_s21553"/>
                  </a:ext>
                  <a:ext uri="{FF2B5EF4-FFF2-40B4-BE49-F238E27FC236}">
                    <a16:creationId xmlns:a16="http://schemas.microsoft.com/office/drawing/2014/main" id="{00000000-0008-0000-0300-000031540000}"/>
                  </a:ext>
                </a:extLst>
              </xdr:cNvPr>
              <xdr:cNvSpPr/>
            </xdr:nvSpPr>
            <xdr:spPr bwMode="auto">
              <a:xfrm>
                <a:off x="228600" y="15687702"/>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54" name="Option Button 50" hidden="1">
                <a:extLst>
                  <a:ext uri="{63B3BB69-23CF-44E3-9099-C40C66FF867C}">
                    <a14:compatExt spid="_x0000_s21554"/>
                  </a:ext>
                  <a:ext uri="{FF2B5EF4-FFF2-40B4-BE49-F238E27FC236}">
                    <a16:creationId xmlns:a16="http://schemas.microsoft.com/office/drawing/2014/main" id="{00000000-0008-0000-0300-000032540000}"/>
                  </a:ext>
                </a:extLst>
              </xdr:cNvPr>
              <xdr:cNvSpPr/>
            </xdr:nvSpPr>
            <xdr:spPr bwMode="auto">
              <a:xfrm>
                <a:off x="7448550" y="15887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55" name="Option Button 51" hidden="1">
                <a:extLst>
                  <a:ext uri="{63B3BB69-23CF-44E3-9099-C40C66FF867C}">
                    <a14:compatExt spid="_x0000_s21555"/>
                  </a:ext>
                  <a:ext uri="{FF2B5EF4-FFF2-40B4-BE49-F238E27FC236}">
                    <a16:creationId xmlns:a16="http://schemas.microsoft.com/office/drawing/2014/main" id="{00000000-0008-0000-0300-000033540000}"/>
                  </a:ext>
                </a:extLst>
              </xdr:cNvPr>
              <xdr:cNvSpPr/>
            </xdr:nvSpPr>
            <xdr:spPr bwMode="auto">
              <a:xfrm>
                <a:off x="733425" y="15887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56" name="Option Button 52" hidden="1">
                <a:extLst>
                  <a:ext uri="{63B3BB69-23CF-44E3-9099-C40C66FF867C}">
                    <a14:compatExt spid="_x0000_s21556"/>
                  </a:ext>
                  <a:ext uri="{FF2B5EF4-FFF2-40B4-BE49-F238E27FC236}">
                    <a16:creationId xmlns:a16="http://schemas.microsoft.com/office/drawing/2014/main" id="{00000000-0008-0000-0300-000034540000}"/>
                  </a:ext>
                </a:extLst>
              </xdr:cNvPr>
              <xdr:cNvSpPr/>
            </xdr:nvSpPr>
            <xdr:spPr bwMode="auto">
              <a:xfrm>
                <a:off x="285750" y="15887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49</xdr:row>
          <xdr:rowOff>0</xdr:rowOff>
        </xdr:from>
        <xdr:to>
          <xdr:col>5</xdr:col>
          <xdr:colOff>800100</xdr:colOff>
          <xdr:row>50</xdr:row>
          <xdr:rowOff>0</xdr:rowOff>
        </xdr:to>
        <xdr:grpSp>
          <xdr:nvGrpSpPr>
            <xdr:cNvPr id="15" name="グループ化 14">
              <a:extLst>
                <a:ext uri="{FF2B5EF4-FFF2-40B4-BE49-F238E27FC236}">
                  <a16:creationId xmlns:a16="http://schemas.microsoft.com/office/drawing/2014/main" id="{00000000-0008-0000-0300-00000F000000}"/>
                </a:ext>
              </a:extLst>
            </xdr:cNvPr>
            <xdr:cNvGrpSpPr/>
          </xdr:nvGrpSpPr>
          <xdr:grpSpPr>
            <a:xfrm>
              <a:off x="228600" y="17640300"/>
              <a:ext cx="8020050" cy="476250"/>
              <a:chOff x="228600" y="17583181"/>
              <a:chExt cx="8001000" cy="476251"/>
            </a:xfrm>
          </xdr:grpSpPr>
          <xdr:sp macro="" textlink="">
            <xdr:nvSpPr>
              <xdr:cNvPr id="21557" name="Group Box 53" hidden="1">
                <a:extLst>
                  <a:ext uri="{63B3BB69-23CF-44E3-9099-C40C66FF867C}">
                    <a14:compatExt spid="_x0000_s21557"/>
                  </a:ext>
                  <a:ext uri="{FF2B5EF4-FFF2-40B4-BE49-F238E27FC236}">
                    <a16:creationId xmlns:a16="http://schemas.microsoft.com/office/drawing/2014/main" id="{00000000-0008-0000-0300-000035540000}"/>
                  </a:ext>
                </a:extLst>
              </xdr:cNvPr>
              <xdr:cNvSpPr/>
            </xdr:nvSpPr>
            <xdr:spPr bwMode="auto">
              <a:xfrm>
                <a:off x="228600" y="1758318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58" name="Option Button 54" hidden="1">
                <a:extLst>
                  <a:ext uri="{63B3BB69-23CF-44E3-9099-C40C66FF867C}">
                    <a14:compatExt spid="_x0000_s21558"/>
                  </a:ext>
                  <a:ext uri="{FF2B5EF4-FFF2-40B4-BE49-F238E27FC236}">
                    <a16:creationId xmlns:a16="http://schemas.microsoft.com/office/drawing/2014/main" id="{00000000-0008-0000-0300-000036540000}"/>
                  </a:ext>
                </a:extLst>
              </xdr:cNvPr>
              <xdr:cNvSpPr/>
            </xdr:nvSpPr>
            <xdr:spPr bwMode="auto">
              <a:xfrm>
                <a:off x="7448550" y="17783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59" name="Option Button 55" hidden="1">
                <a:extLst>
                  <a:ext uri="{63B3BB69-23CF-44E3-9099-C40C66FF867C}">
                    <a14:compatExt spid="_x0000_s21559"/>
                  </a:ext>
                  <a:ext uri="{FF2B5EF4-FFF2-40B4-BE49-F238E27FC236}">
                    <a16:creationId xmlns:a16="http://schemas.microsoft.com/office/drawing/2014/main" id="{00000000-0008-0000-0300-000037540000}"/>
                  </a:ext>
                </a:extLst>
              </xdr:cNvPr>
              <xdr:cNvSpPr/>
            </xdr:nvSpPr>
            <xdr:spPr bwMode="auto">
              <a:xfrm>
                <a:off x="733425" y="177831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60" name="Option Button 56" hidden="1">
                <a:extLst>
                  <a:ext uri="{63B3BB69-23CF-44E3-9099-C40C66FF867C}">
                    <a14:compatExt spid="_x0000_s21560"/>
                  </a:ext>
                  <a:ext uri="{FF2B5EF4-FFF2-40B4-BE49-F238E27FC236}">
                    <a16:creationId xmlns:a16="http://schemas.microsoft.com/office/drawing/2014/main" id="{00000000-0008-0000-0300-000038540000}"/>
                  </a:ext>
                </a:extLst>
              </xdr:cNvPr>
              <xdr:cNvSpPr/>
            </xdr:nvSpPr>
            <xdr:spPr bwMode="auto">
              <a:xfrm>
                <a:off x="285750" y="17783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50</xdr:row>
          <xdr:rowOff>0</xdr:rowOff>
        </xdr:from>
        <xdr:to>
          <xdr:col>5</xdr:col>
          <xdr:colOff>800100</xdr:colOff>
          <xdr:row>51</xdr:row>
          <xdr:rowOff>0</xdr:rowOff>
        </xdr:to>
        <xdr:grpSp>
          <xdr:nvGrpSpPr>
            <xdr:cNvPr id="16" name="グループ化 15">
              <a:extLst>
                <a:ext uri="{FF2B5EF4-FFF2-40B4-BE49-F238E27FC236}">
                  <a16:creationId xmlns:a16="http://schemas.microsoft.com/office/drawing/2014/main" id="{00000000-0008-0000-0300-000010000000}"/>
                </a:ext>
              </a:extLst>
            </xdr:cNvPr>
            <xdr:cNvGrpSpPr/>
          </xdr:nvGrpSpPr>
          <xdr:grpSpPr>
            <a:xfrm>
              <a:off x="228600" y="18116550"/>
              <a:ext cx="8020050" cy="476250"/>
              <a:chOff x="228600" y="18059431"/>
              <a:chExt cx="8001000" cy="476251"/>
            </a:xfrm>
          </xdr:grpSpPr>
          <xdr:sp macro="" textlink="">
            <xdr:nvSpPr>
              <xdr:cNvPr id="21561" name="Group Box 57" hidden="1">
                <a:extLst>
                  <a:ext uri="{63B3BB69-23CF-44E3-9099-C40C66FF867C}">
                    <a14:compatExt spid="_x0000_s21561"/>
                  </a:ext>
                  <a:ext uri="{FF2B5EF4-FFF2-40B4-BE49-F238E27FC236}">
                    <a16:creationId xmlns:a16="http://schemas.microsoft.com/office/drawing/2014/main" id="{00000000-0008-0000-0300-000039540000}"/>
                  </a:ext>
                </a:extLst>
              </xdr:cNvPr>
              <xdr:cNvSpPr/>
            </xdr:nvSpPr>
            <xdr:spPr bwMode="auto">
              <a:xfrm>
                <a:off x="228600" y="1805943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62" name="Option Button 58" hidden="1">
                <a:extLst>
                  <a:ext uri="{63B3BB69-23CF-44E3-9099-C40C66FF867C}">
                    <a14:compatExt spid="_x0000_s21562"/>
                  </a:ext>
                  <a:ext uri="{FF2B5EF4-FFF2-40B4-BE49-F238E27FC236}">
                    <a16:creationId xmlns:a16="http://schemas.microsoft.com/office/drawing/2014/main" id="{00000000-0008-0000-0300-00003A540000}"/>
                  </a:ext>
                </a:extLst>
              </xdr:cNvPr>
              <xdr:cNvSpPr/>
            </xdr:nvSpPr>
            <xdr:spPr bwMode="auto">
              <a:xfrm>
                <a:off x="7448550" y="182594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63" name="Option Button 59" hidden="1">
                <a:extLst>
                  <a:ext uri="{63B3BB69-23CF-44E3-9099-C40C66FF867C}">
                    <a14:compatExt spid="_x0000_s21563"/>
                  </a:ext>
                  <a:ext uri="{FF2B5EF4-FFF2-40B4-BE49-F238E27FC236}">
                    <a16:creationId xmlns:a16="http://schemas.microsoft.com/office/drawing/2014/main" id="{00000000-0008-0000-0300-00003B540000}"/>
                  </a:ext>
                </a:extLst>
              </xdr:cNvPr>
              <xdr:cNvSpPr/>
            </xdr:nvSpPr>
            <xdr:spPr bwMode="auto">
              <a:xfrm>
                <a:off x="733425" y="182594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64" name="Option Button 60" hidden="1">
                <a:extLst>
                  <a:ext uri="{63B3BB69-23CF-44E3-9099-C40C66FF867C}">
                    <a14:compatExt spid="_x0000_s21564"/>
                  </a:ext>
                  <a:ext uri="{FF2B5EF4-FFF2-40B4-BE49-F238E27FC236}">
                    <a16:creationId xmlns:a16="http://schemas.microsoft.com/office/drawing/2014/main" id="{00000000-0008-0000-0300-00003C540000}"/>
                  </a:ext>
                </a:extLst>
              </xdr:cNvPr>
              <xdr:cNvSpPr/>
            </xdr:nvSpPr>
            <xdr:spPr bwMode="auto">
              <a:xfrm>
                <a:off x="285750" y="182594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51</xdr:row>
          <xdr:rowOff>0</xdr:rowOff>
        </xdr:from>
        <xdr:to>
          <xdr:col>5</xdr:col>
          <xdr:colOff>800100</xdr:colOff>
          <xdr:row>52</xdr:row>
          <xdr:rowOff>0</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228600" y="18592800"/>
              <a:ext cx="8020050" cy="476250"/>
              <a:chOff x="228600" y="18535682"/>
              <a:chExt cx="8001000" cy="476251"/>
            </a:xfrm>
          </xdr:grpSpPr>
          <xdr:sp macro="" textlink="">
            <xdr:nvSpPr>
              <xdr:cNvPr id="21565" name="Group Box 61" hidden="1">
                <a:extLst>
                  <a:ext uri="{63B3BB69-23CF-44E3-9099-C40C66FF867C}">
                    <a14:compatExt spid="_x0000_s21565"/>
                  </a:ext>
                  <a:ext uri="{FF2B5EF4-FFF2-40B4-BE49-F238E27FC236}">
                    <a16:creationId xmlns:a16="http://schemas.microsoft.com/office/drawing/2014/main" id="{00000000-0008-0000-0300-00003D540000}"/>
                  </a:ext>
                </a:extLst>
              </xdr:cNvPr>
              <xdr:cNvSpPr/>
            </xdr:nvSpPr>
            <xdr:spPr bwMode="auto">
              <a:xfrm>
                <a:off x="228600" y="18535682"/>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66" name="Option Button 62" hidden="1">
                <a:extLst>
                  <a:ext uri="{63B3BB69-23CF-44E3-9099-C40C66FF867C}">
                    <a14:compatExt spid="_x0000_s21566"/>
                  </a:ext>
                  <a:ext uri="{FF2B5EF4-FFF2-40B4-BE49-F238E27FC236}">
                    <a16:creationId xmlns:a16="http://schemas.microsoft.com/office/drawing/2014/main" id="{00000000-0008-0000-0300-00003E540000}"/>
                  </a:ext>
                </a:extLst>
              </xdr:cNvPr>
              <xdr:cNvSpPr/>
            </xdr:nvSpPr>
            <xdr:spPr bwMode="auto">
              <a:xfrm>
                <a:off x="7448550" y="187356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67" name="Option Button 63" hidden="1">
                <a:extLst>
                  <a:ext uri="{63B3BB69-23CF-44E3-9099-C40C66FF867C}">
                    <a14:compatExt spid="_x0000_s21567"/>
                  </a:ext>
                  <a:ext uri="{FF2B5EF4-FFF2-40B4-BE49-F238E27FC236}">
                    <a16:creationId xmlns:a16="http://schemas.microsoft.com/office/drawing/2014/main" id="{00000000-0008-0000-0300-00003F540000}"/>
                  </a:ext>
                </a:extLst>
              </xdr:cNvPr>
              <xdr:cNvSpPr/>
            </xdr:nvSpPr>
            <xdr:spPr bwMode="auto">
              <a:xfrm>
                <a:off x="733425" y="187356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68" name="Option Button 64" hidden="1">
                <a:extLst>
                  <a:ext uri="{63B3BB69-23CF-44E3-9099-C40C66FF867C}">
                    <a14:compatExt spid="_x0000_s21568"/>
                  </a:ext>
                  <a:ext uri="{FF2B5EF4-FFF2-40B4-BE49-F238E27FC236}">
                    <a16:creationId xmlns:a16="http://schemas.microsoft.com/office/drawing/2014/main" id="{00000000-0008-0000-0300-000040540000}"/>
                  </a:ext>
                </a:extLst>
              </xdr:cNvPr>
              <xdr:cNvSpPr/>
            </xdr:nvSpPr>
            <xdr:spPr bwMode="auto">
              <a:xfrm>
                <a:off x="285750" y="18735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55</xdr:row>
          <xdr:rowOff>0</xdr:rowOff>
        </xdr:from>
        <xdr:to>
          <xdr:col>5</xdr:col>
          <xdr:colOff>800100</xdr:colOff>
          <xdr:row>56</xdr:row>
          <xdr:rowOff>0</xdr:rowOff>
        </xdr:to>
        <xdr:grpSp>
          <xdr:nvGrpSpPr>
            <xdr:cNvPr id="18" name="グループ化 17">
              <a:extLst>
                <a:ext uri="{FF2B5EF4-FFF2-40B4-BE49-F238E27FC236}">
                  <a16:creationId xmlns:a16="http://schemas.microsoft.com/office/drawing/2014/main" id="{00000000-0008-0000-0300-000012000000}"/>
                </a:ext>
              </a:extLst>
            </xdr:cNvPr>
            <xdr:cNvGrpSpPr/>
          </xdr:nvGrpSpPr>
          <xdr:grpSpPr>
            <a:xfrm>
              <a:off x="228600" y="19888200"/>
              <a:ext cx="8020050" cy="476250"/>
              <a:chOff x="228600" y="19831084"/>
              <a:chExt cx="8001000" cy="476251"/>
            </a:xfrm>
          </xdr:grpSpPr>
          <xdr:sp macro="" textlink="">
            <xdr:nvSpPr>
              <xdr:cNvPr id="21569" name="Group Box 65" hidden="1">
                <a:extLst>
                  <a:ext uri="{63B3BB69-23CF-44E3-9099-C40C66FF867C}">
                    <a14:compatExt spid="_x0000_s21569"/>
                  </a:ext>
                  <a:ext uri="{FF2B5EF4-FFF2-40B4-BE49-F238E27FC236}">
                    <a16:creationId xmlns:a16="http://schemas.microsoft.com/office/drawing/2014/main" id="{00000000-0008-0000-0300-000041540000}"/>
                  </a:ext>
                </a:extLst>
              </xdr:cNvPr>
              <xdr:cNvSpPr/>
            </xdr:nvSpPr>
            <xdr:spPr bwMode="auto">
              <a:xfrm>
                <a:off x="228600" y="1983108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70" name="Option Button 66" hidden="1">
                <a:extLst>
                  <a:ext uri="{63B3BB69-23CF-44E3-9099-C40C66FF867C}">
                    <a14:compatExt spid="_x0000_s21570"/>
                  </a:ext>
                  <a:ext uri="{FF2B5EF4-FFF2-40B4-BE49-F238E27FC236}">
                    <a16:creationId xmlns:a16="http://schemas.microsoft.com/office/drawing/2014/main" id="{00000000-0008-0000-0300-000042540000}"/>
                  </a:ext>
                </a:extLst>
              </xdr:cNvPr>
              <xdr:cNvSpPr/>
            </xdr:nvSpPr>
            <xdr:spPr bwMode="auto">
              <a:xfrm>
                <a:off x="7448550" y="200310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71" name="Option Button 67" hidden="1">
                <a:extLst>
                  <a:ext uri="{63B3BB69-23CF-44E3-9099-C40C66FF867C}">
                    <a14:compatExt spid="_x0000_s21571"/>
                  </a:ext>
                  <a:ext uri="{FF2B5EF4-FFF2-40B4-BE49-F238E27FC236}">
                    <a16:creationId xmlns:a16="http://schemas.microsoft.com/office/drawing/2014/main" id="{00000000-0008-0000-0300-000043540000}"/>
                  </a:ext>
                </a:extLst>
              </xdr:cNvPr>
              <xdr:cNvSpPr/>
            </xdr:nvSpPr>
            <xdr:spPr bwMode="auto">
              <a:xfrm>
                <a:off x="733425" y="200310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72" name="Option Button 68" hidden="1">
                <a:extLst>
                  <a:ext uri="{63B3BB69-23CF-44E3-9099-C40C66FF867C}">
                    <a14:compatExt spid="_x0000_s21572"/>
                  </a:ext>
                  <a:ext uri="{FF2B5EF4-FFF2-40B4-BE49-F238E27FC236}">
                    <a16:creationId xmlns:a16="http://schemas.microsoft.com/office/drawing/2014/main" id="{00000000-0008-0000-0300-000044540000}"/>
                  </a:ext>
                </a:extLst>
              </xdr:cNvPr>
              <xdr:cNvSpPr/>
            </xdr:nvSpPr>
            <xdr:spPr bwMode="auto">
              <a:xfrm>
                <a:off x="285750" y="200310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56</xdr:row>
          <xdr:rowOff>0</xdr:rowOff>
        </xdr:from>
        <xdr:to>
          <xdr:col>5</xdr:col>
          <xdr:colOff>800100</xdr:colOff>
          <xdr:row>57</xdr:row>
          <xdr:rowOff>0</xdr:rowOff>
        </xdr:to>
        <xdr:grpSp>
          <xdr:nvGrpSpPr>
            <xdr:cNvPr id="19" name="グループ化 18">
              <a:extLst>
                <a:ext uri="{FF2B5EF4-FFF2-40B4-BE49-F238E27FC236}">
                  <a16:creationId xmlns:a16="http://schemas.microsoft.com/office/drawing/2014/main" id="{00000000-0008-0000-0300-000013000000}"/>
                </a:ext>
              </a:extLst>
            </xdr:cNvPr>
            <xdr:cNvGrpSpPr/>
          </xdr:nvGrpSpPr>
          <xdr:grpSpPr>
            <a:xfrm>
              <a:off x="228600" y="20364450"/>
              <a:ext cx="8020050" cy="476250"/>
              <a:chOff x="228600" y="20307335"/>
              <a:chExt cx="8001000" cy="476251"/>
            </a:xfrm>
          </xdr:grpSpPr>
          <xdr:sp macro="" textlink="">
            <xdr:nvSpPr>
              <xdr:cNvPr id="21573" name="Group Box 69" hidden="1">
                <a:extLst>
                  <a:ext uri="{63B3BB69-23CF-44E3-9099-C40C66FF867C}">
                    <a14:compatExt spid="_x0000_s21573"/>
                  </a:ext>
                  <a:ext uri="{FF2B5EF4-FFF2-40B4-BE49-F238E27FC236}">
                    <a16:creationId xmlns:a16="http://schemas.microsoft.com/office/drawing/2014/main" id="{00000000-0008-0000-0300-000045540000}"/>
                  </a:ext>
                </a:extLst>
              </xdr:cNvPr>
              <xdr:cNvSpPr/>
            </xdr:nvSpPr>
            <xdr:spPr bwMode="auto">
              <a:xfrm>
                <a:off x="228600" y="2030733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74" name="Option Button 70" hidden="1">
                <a:extLst>
                  <a:ext uri="{63B3BB69-23CF-44E3-9099-C40C66FF867C}">
                    <a14:compatExt spid="_x0000_s21574"/>
                  </a:ext>
                  <a:ext uri="{FF2B5EF4-FFF2-40B4-BE49-F238E27FC236}">
                    <a16:creationId xmlns:a16="http://schemas.microsoft.com/office/drawing/2014/main" id="{00000000-0008-0000-0300-000046540000}"/>
                  </a:ext>
                </a:extLst>
              </xdr:cNvPr>
              <xdr:cNvSpPr/>
            </xdr:nvSpPr>
            <xdr:spPr bwMode="auto">
              <a:xfrm>
                <a:off x="7448550" y="205073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75" name="Option Button 71" hidden="1">
                <a:extLst>
                  <a:ext uri="{63B3BB69-23CF-44E3-9099-C40C66FF867C}">
                    <a14:compatExt spid="_x0000_s21575"/>
                  </a:ext>
                  <a:ext uri="{FF2B5EF4-FFF2-40B4-BE49-F238E27FC236}">
                    <a16:creationId xmlns:a16="http://schemas.microsoft.com/office/drawing/2014/main" id="{00000000-0008-0000-0300-000047540000}"/>
                  </a:ext>
                </a:extLst>
              </xdr:cNvPr>
              <xdr:cNvSpPr/>
            </xdr:nvSpPr>
            <xdr:spPr bwMode="auto">
              <a:xfrm>
                <a:off x="733425" y="205073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76" name="Option Button 72" hidden="1">
                <a:extLst>
                  <a:ext uri="{63B3BB69-23CF-44E3-9099-C40C66FF867C}">
                    <a14:compatExt spid="_x0000_s21576"/>
                  </a:ext>
                  <a:ext uri="{FF2B5EF4-FFF2-40B4-BE49-F238E27FC236}">
                    <a16:creationId xmlns:a16="http://schemas.microsoft.com/office/drawing/2014/main" id="{00000000-0008-0000-0300-000048540000}"/>
                  </a:ext>
                </a:extLst>
              </xdr:cNvPr>
              <xdr:cNvSpPr/>
            </xdr:nvSpPr>
            <xdr:spPr bwMode="auto">
              <a:xfrm>
                <a:off x="285750" y="205073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71</xdr:row>
          <xdr:rowOff>0</xdr:rowOff>
        </xdr:from>
        <xdr:to>
          <xdr:col>5</xdr:col>
          <xdr:colOff>800100</xdr:colOff>
          <xdr:row>72</xdr:row>
          <xdr:rowOff>0</xdr:rowOff>
        </xdr:to>
        <xdr:grpSp>
          <xdr:nvGrpSpPr>
            <xdr:cNvPr id="20" name="グループ化 19">
              <a:extLst>
                <a:ext uri="{FF2B5EF4-FFF2-40B4-BE49-F238E27FC236}">
                  <a16:creationId xmlns:a16="http://schemas.microsoft.com/office/drawing/2014/main" id="{00000000-0008-0000-0300-000014000000}"/>
                </a:ext>
              </a:extLst>
            </xdr:cNvPr>
            <xdr:cNvGrpSpPr/>
          </xdr:nvGrpSpPr>
          <xdr:grpSpPr>
            <a:xfrm>
              <a:off x="228600" y="26403300"/>
              <a:ext cx="8020050" cy="476250"/>
              <a:chOff x="228600" y="26327145"/>
              <a:chExt cx="8001000" cy="476251"/>
            </a:xfrm>
          </xdr:grpSpPr>
          <xdr:sp macro="" textlink="">
            <xdr:nvSpPr>
              <xdr:cNvPr id="21577" name="Group Box 73" hidden="1">
                <a:extLst>
                  <a:ext uri="{63B3BB69-23CF-44E3-9099-C40C66FF867C}">
                    <a14:compatExt spid="_x0000_s21577"/>
                  </a:ext>
                  <a:ext uri="{FF2B5EF4-FFF2-40B4-BE49-F238E27FC236}">
                    <a16:creationId xmlns:a16="http://schemas.microsoft.com/office/drawing/2014/main" id="{00000000-0008-0000-0300-000049540000}"/>
                  </a:ext>
                </a:extLst>
              </xdr:cNvPr>
              <xdr:cNvSpPr/>
            </xdr:nvSpPr>
            <xdr:spPr bwMode="auto">
              <a:xfrm>
                <a:off x="228600" y="2632714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78" name="Option Button 74" hidden="1">
                <a:extLst>
                  <a:ext uri="{63B3BB69-23CF-44E3-9099-C40C66FF867C}">
                    <a14:compatExt spid="_x0000_s21578"/>
                  </a:ext>
                  <a:ext uri="{FF2B5EF4-FFF2-40B4-BE49-F238E27FC236}">
                    <a16:creationId xmlns:a16="http://schemas.microsoft.com/office/drawing/2014/main" id="{00000000-0008-0000-0300-00004A540000}"/>
                  </a:ext>
                </a:extLst>
              </xdr:cNvPr>
              <xdr:cNvSpPr/>
            </xdr:nvSpPr>
            <xdr:spPr bwMode="auto">
              <a:xfrm>
                <a:off x="7448550" y="265271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79" name="Option Button 75" hidden="1">
                <a:extLst>
                  <a:ext uri="{63B3BB69-23CF-44E3-9099-C40C66FF867C}">
                    <a14:compatExt spid="_x0000_s21579"/>
                  </a:ext>
                  <a:ext uri="{FF2B5EF4-FFF2-40B4-BE49-F238E27FC236}">
                    <a16:creationId xmlns:a16="http://schemas.microsoft.com/office/drawing/2014/main" id="{00000000-0008-0000-0300-00004B540000}"/>
                  </a:ext>
                </a:extLst>
              </xdr:cNvPr>
              <xdr:cNvSpPr/>
            </xdr:nvSpPr>
            <xdr:spPr bwMode="auto">
              <a:xfrm>
                <a:off x="733425" y="265271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80" name="Option Button 76" hidden="1">
                <a:extLst>
                  <a:ext uri="{63B3BB69-23CF-44E3-9099-C40C66FF867C}">
                    <a14:compatExt spid="_x0000_s21580"/>
                  </a:ext>
                  <a:ext uri="{FF2B5EF4-FFF2-40B4-BE49-F238E27FC236}">
                    <a16:creationId xmlns:a16="http://schemas.microsoft.com/office/drawing/2014/main" id="{00000000-0008-0000-0300-00004C540000}"/>
                  </a:ext>
                </a:extLst>
              </xdr:cNvPr>
              <xdr:cNvSpPr/>
            </xdr:nvSpPr>
            <xdr:spPr bwMode="auto">
              <a:xfrm>
                <a:off x="285750" y="26527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72</xdr:row>
          <xdr:rowOff>0</xdr:rowOff>
        </xdr:from>
        <xdr:to>
          <xdr:col>5</xdr:col>
          <xdr:colOff>800100</xdr:colOff>
          <xdr:row>73</xdr:row>
          <xdr:rowOff>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228600" y="26879550"/>
              <a:ext cx="8020050" cy="476250"/>
              <a:chOff x="228600" y="26803340"/>
              <a:chExt cx="8001000" cy="476250"/>
            </a:xfrm>
          </xdr:grpSpPr>
          <xdr:sp macro="" textlink="">
            <xdr:nvSpPr>
              <xdr:cNvPr id="21581" name="Group Box 77" hidden="1">
                <a:extLst>
                  <a:ext uri="{63B3BB69-23CF-44E3-9099-C40C66FF867C}">
                    <a14:compatExt spid="_x0000_s21581"/>
                  </a:ext>
                  <a:ext uri="{FF2B5EF4-FFF2-40B4-BE49-F238E27FC236}">
                    <a16:creationId xmlns:a16="http://schemas.microsoft.com/office/drawing/2014/main" id="{00000000-0008-0000-0300-00004D540000}"/>
                  </a:ext>
                </a:extLst>
              </xdr:cNvPr>
              <xdr:cNvSpPr/>
            </xdr:nvSpPr>
            <xdr:spPr bwMode="auto">
              <a:xfrm>
                <a:off x="228600" y="26803340"/>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582" name="Option Button 78" hidden="1">
                <a:extLst>
                  <a:ext uri="{63B3BB69-23CF-44E3-9099-C40C66FF867C}">
                    <a14:compatExt spid="_x0000_s21582"/>
                  </a:ext>
                  <a:ext uri="{FF2B5EF4-FFF2-40B4-BE49-F238E27FC236}">
                    <a16:creationId xmlns:a16="http://schemas.microsoft.com/office/drawing/2014/main" id="{00000000-0008-0000-0300-00004E540000}"/>
                  </a:ext>
                </a:extLst>
              </xdr:cNvPr>
              <xdr:cNvSpPr/>
            </xdr:nvSpPr>
            <xdr:spPr bwMode="auto">
              <a:xfrm>
                <a:off x="7448550" y="270033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83" name="Option Button 79" hidden="1">
                <a:extLst>
                  <a:ext uri="{63B3BB69-23CF-44E3-9099-C40C66FF867C}">
                    <a14:compatExt spid="_x0000_s21583"/>
                  </a:ext>
                  <a:ext uri="{FF2B5EF4-FFF2-40B4-BE49-F238E27FC236}">
                    <a16:creationId xmlns:a16="http://schemas.microsoft.com/office/drawing/2014/main" id="{00000000-0008-0000-0300-00004F540000}"/>
                  </a:ext>
                </a:extLst>
              </xdr:cNvPr>
              <xdr:cNvSpPr/>
            </xdr:nvSpPr>
            <xdr:spPr bwMode="auto">
              <a:xfrm>
                <a:off x="733425" y="270033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84" name="Option Button 80" hidden="1">
                <a:extLst>
                  <a:ext uri="{63B3BB69-23CF-44E3-9099-C40C66FF867C}">
                    <a14:compatExt spid="_x0000_s21584"/>
                  </a:ext>
                  <a:ext uri="{FF2B5EF4-FFF2-40B4-BE49-F238E27FC236}">
                    <a16:creationId xmlns:a16="http://schemas.microsoft.com/office/drawing/2014/main" id="{00000000-0008-0000-0300-000050540000}"/>
                  </a:ext>
                </a:extLst>
              </xdr:cNvPr>
              <xdr:cNvSpPr/>
            </xdr:nvSpPr>
            <xdr:spPr bwMode="auto">
              <a:xfrm>
                <a:off x="285750" y="270033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78</xdr:row>
          <xdr:rowOff>0</xdr:rowOff>
        </xdr:from>
        <xdr:to>
          <xdr:col>5</xdr:col>
          <xdr:colOff>800100</xdr:colOff>
          <xdr:row>79</xdr:row>
          <xdr:rowOff>0</xdr:rowOff>
        </xdr:to>
        <xdr:grpSp>
          <xdr:nvGrpSpPr>
            <xdr:cNvPr id="22" name="グループ化 21">
              <a:extLst>
                <a:ext uri="{FF2B5EF4-FFF2-40B4-BE49-F238E27FC236}">
                  <a16:creationId xmlns:a16="http://schemas.microsoft.com/office/drawing/2014/main" id="{00000000-0008-0000-0300-000016000000}"/>
                </a:ext>
              </a:extLst>
            </xdr:cNvPr>
            <xdr:cNvGrpSpPr/>
          </xdr:nvGrpSpPr>
          <xdr:grpSpPr>
            <a:xfrm>
              <a:off x="228600" y="28784550"/>
              <a:ext cx="8020050" cy="476250"/>
              <a:chOff x="228600" y="28698815"/>
              <a:chExt cx="8001000" cy="476250"/>
            </a:xfrm>
          </xdr:grpSpPr>
          <xdr:sp macro="" textlink="">
            <xdr:nvSpPr>
              <xdr:cNvPr id="21585" name="Group Box 81" hidden="1">
                <a:extLst>
                  <a:ext uri="{63B3BB69-23CF-44E3-9099-C40C66FF867C}">
                    <a14:compatExt spid="_x0000_s21585"/>
                  </a:ext>
                  <a:ext uri="{FF2B5EF4-FFF2-40B4-BE49-F238E27FC236}">
                    <a16:creationId xmlns:a16="http://schemas.microsoft.com/office/drawing/2014/main" id="{00000000-0008-0000-0300-000051540000}"/>
                  </a:ext>
                </a:extLst>
              </xdr:cNvPr>
              <xdr:cNvSpPr/>
            </xdr:nvSpPr>
            <xdr:spPr bwMode="auto">
              <a:xfrm>
                <a:off x="228600" y="28698815"/>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586" name="Option Button 82" hidden="1">
                <a:extLst>
                  <a:ext uri="{63B3BB69-23CF-44E3-9099-C40C66FF867C}">
                    <a14:compatExt spid="_x0000_s21586"/>
                  </a:ext>
                  <a:ext uri="{FF2B5EF4-FFF2-40B4-BE49-F238E27FC236}">
                    <a16:creationId xmlns:a16="http://schemas.microsoft.com/office/drawing/2014/main" id="{00000000-0008-0000-0300-000052540000}"/>
                  </a:ext>
                </a:extLst>
              </xdr:cNvPr>
              <xdr:cNvSpPr/>
            </xdr:nvSpPr>
            <xdr:spPr bwMode="auto">
              <a:xfrm>
                <a:off x="7448550" y="28898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87" name="Option Button 83" hidden="1">
                <a:extLst>
                  <a:ext uri="{63B3BB69-23CF-44E3-9099-C40C66FF867C}">
                    <a14:compatExt spid="_x0000_s21587"/>
                  </a:ext>
                  <a:ext uri="{FF2B5EF4-FFF2-40B4-BE49-F238E27FC236}">
                    <a16:creationId xmlns:a16="http://schemas.microsoft.com/office/drawing/2014/main" id="{00000000-0008-0000-0300-000053540000}"/>
                  </a:ext>
                </a:extLst>
              </xdr:cNvPr>
              <xdr:cNvSpPr/>
            </xdr:nvSpPr>
            <xdr:spPr bwMode="auto">
              <a:xfrm>
                <a:off x="733425" y="28898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88" name="Option Button 84" hidden="1">
                <a:extLst>
                  <a:ext uri="{63B3BB69-23CF-44E3-9099-C40C66FF867C}">
                    <a14:compatExt spid="_x0000_s21588"/>
                  </a:ext>
                  <a:ext uri="{FF2B5EF4-FFF2-40B4-BE49-F238E27FC236}">
                    <a16:creationId xmlns:a16="http://schemas.microsoft.com/office/drawing/2014/main" id="{00000000-0008-0000-0300-000054540000}"/>
                  </a:ext>
                </a:extLst>
              </xdr:cNvPr>
              <xdr:cNvSpPr/>
            </xdr:nvSpPr>
            <xdr:spPr bwMode="auto">
              <a:xfrm>
                <a:off x="285750" y="28898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79</xdr:row>
          <xdr:rowOff>0</xdr:rowOff>
        </xdr:from>
        <xdr:to>
          <xdr:col>5</xdr:col>
          <xdr:colOff>800100</xdr:colOff>
          <xdr:row>80</xdr:row>
          <xdr:rowOff>0</xdr:rowOff>
        </xdr:to>
        <xdr:grpSp>
          <xdr:nvGrpSpPr>
            <xdr:cNvPr id="23" name="グループ化 22">
              <a:extLst>
                <a:ext uri="{FF2B5EF4-FFF2-40B4-BE49-F238E27FC236}">
                  <a16:creationId xmlns:a16="http://schemas.microsoft.com/office/drawing/2014/main" id="{00000000-0008-0000-0300-000017000000}"/>
                </a:ext>
              </a:extLst>
            </xdr:cNvPr>
            <xdr:cNvGrpSpPr/>
          </xdr:nvGrpSpPr>
          <xdr:grpSpPr>
            <a:xfrm>
              <a:off x="228600" y="29260800"/>
              <a:ext cx="8020050" cy="476250"/>
              <a:chOff x="228600" y="29175125"/>
              <a:chExt cx="8001000" cy="476251"/>
            </a:xfrm>
          </xdr:grpSpPr>
          <xdr:sp macro="" textlink="">
            <xdr:nvSpPr>
              <xdr:cNvPr id="21589" name="Group Box 85" hidden="1">
                <a:extLst>
                  <a:ext uri="{63B3BB69-23CF-44E3-9099-C40C66FF867C}">
                    <a14:compatExt spid="_x0000_s21589"/>
                  </a:ext>
                  <a:ext uri="{FF2B5EF4-FFF2-40B4-BE49-F238E27FC236}">
                    <a16:creationId xmlns:a16="http://schemas.microsoft.com/office/drawing/2014/main" id="{00000000-0008-0000-0300-000055540000}"/>
                  </a:ext>
                </a:extLst>
              </xdr:cNvPr>
              <xdr:cNvSpPr/>
            </xdr:nvSpPr>
            <xdr:spPr bwMode="auto">
              <a:xfrm>
                <a:off x="228600" y="2917512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90" name="Option Button 86" hidden="1">
                <a:extLst>
                  <a:ext uri="{63B3BB69-23CF-44E3-9099-C40C66FF867C}">
                    <a14:compatExt spid="_x0000_s21590"/>
                  </a:ext>
                  <a:ext uri="{FF2B5EF4-FFF2-40B4-BE49-F238E27FC236}">
                    <a16:creationId xmlns:a16="http://schemas.microsoft.com/office/drawing/2014/main" id="{00000000-0008-0000-0300-000056540000}"/>
                  </a:ext>
                </a:extLst>
              </xdr:cNvPr>
              <xdr:cNvSpPr/>
            </xdr:nvSpPr>
            <xdr:spPr bwMode="auto">
              <a:xfrm>
                <a:off x="7448550" y="29375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91" name="Option Button 87" hidden="1">
                <a:extLst>
                  <a:ext uri="{63B3BB69-23CF-44E3-9099-C40C66FF867C}">
                    <a14:compatExt spid="_x0000_s21591"/>
                  </a:ext>
                  <a:ext uri="{FF2B5EF4-FFF2-40B4-BE49-F238E27FC236}">
                    <a16:creationId xmlns:a16="http://schemas.microsoft.com/office/drawing/2014/main" id="{00000000-0008-0000-0300-000057540000}"/>
                  </a:ext>
                </a:extLst>
              </xdr:cNvPr>
              <xdr:cNvSpPr/>
            </xdr:nvSpPr>
            <xdr:spPr bwMode="auto">
              <a:xfrm>
                <a:off x="733425" y="29375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92" name="Option Button 88" hidden="1">
                <a:extLst>
                  <a:ext uri="{63B3BB69-23CF-44E3-9099-C40C66FF867C}">
                    <a14:compatExt spid="_x0000_s21592"/>
                  </a:ext>
                  <a:ext uri="{FF2B5EF4-FFF2-40B4-BE49-F238E27FC236}">
                    <a16:creationId xmlns:a16="http://schemas.microsoft.com/office/drawing/2014/main" id="{00000000-0008-0000-0300-000058540000}"/>
                  </a:ext>
                </a:extLst>
              </xdr:cNvPr>
              <xdr:cNvSpPr/>
            </xdr:nvSpPr>
            <xdr:spPr bwMode="auto">
              <a:xfrm>
                <a:off x="285750" y="29375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83</xdr:row>
          <xdr:rowOff>0</xdr:rowOff>
        </xdr:from>
        <xdr:to>
          <xdr:col>5</xdr:col>
          <xdr:colOff>800100</xdr:colOff>
          <xdr:row>84</xdr:row>
          <xdr:rowOff>0</xdr:rowOff>
        </xdr:to>
        <xdr:grpSp>
          <xdr:nvGrpSpPr>
            <xdr:cNvPr id="24" name="グループ化 23">
              <a:extLst>
                <a:ext uri="{FF2B5EF4-FFF2-40B4-BE49-F238E27FC236}">
                  <a16:creationId xmlns:a16="http://schemas.microsoft.com/office/drawing/2014/main" id="{00000000-0008-0000-0300-000018000000}"/>
                </a:ext>
              </a:extLst>
            </xdr:cNvPr>
            <xdr:cNvGrpSpPr/>
          </xdr:nvGrpSpPr>
          <xdr:grpSpPr>
            <a:xfrm>
              <a:off x="228600" y="30556200"/>
              <a:ext cx="8020050" cy="476250"/>
              <a:chOff x="228600" y="30470527"/>
              <a:chExt cx="8001000" cy="476251"/>
            </a:xfrm>
          </xdr:grpSpPr>
          <xdr:sp macro="" textlink="">
            <xdr:nvSpPr>
              <xdr:cNvPr id="21593" name="Group Box 89" hidden="1">
                <a:extLst>
                  <a:ext uri="{63B3BB69-23CF-44E3-9099-C40C66FF867C}">
                    <a14:compatExt spid="_x0000_s21593"/>
                  </a:ext>
                  <a:ext uri="{FF2B5EF4-FFF2-40B4-BE49-F238E27FC236}">
                    <a16:creationId xmlns:a16="http://schemas.microsoft.com/office/drawing/2014/main" id="{00000000-0008-0000-0300-000059540000}"/>
                  </a:ext>
                </a:extLst>
              </xdr:cNvPr>
              <xdr:cNvSpPr/>
            </xdr:nvSpPr>
            <xdr:spPr bwMode="auto">
              <a:xfrm>
                <a:off x="228600" y="3047052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94" name="Option Button 90" hidden="1">
                <a:extLst>
                  <a:ext uri="{63B3BB69-23CF-44E3-9099-C40C66FF867C}">
                    <a14:compatExt spid="_x0000_s21594"/>
                  </a:ext>
                  <a:ext uri="{FF2B5EF4-FFF2-40B4-BE49-F238E27FC236}">
                    <a16:creationId xmlns:a16="http://schemas.microsoft.com/office/drawing/2014/main" id="{00000000-0008-0000-0300-00005A540000}"/>
                  </a:ext>
                </a:extLst>
              </xdr:cNvPr>
              <xdr:cNvSpPr/>
            </xdr:nvSpPr>
            <xdr:spPr bwMode="auto">
              <a:xfrm>
                <a:off x="7448550" y="30670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95" name="Option Button 91" hidden="1">
                <a:extLst>
                  <a:ext uri="{63B3BB69-23CF-44E3-9099-C40C66FF867C}">
                    <a14:compatExt spid="_x0000_s21595"/>
                  </a:ext>
                  <a:ext uri="{FF2B5EF4-FFF2-40B4-BE49-F238E27FC236}">
                    <a16:creationId xmlns:a16="http://schemas.microsoft.com/office/drawing/2014/main" id="{00000000-0008-0000-0300-00005B540000}"/>
                  </a:ext>
                </a:extLst>
              </xdr:cNvPr>
              <xdr:cNvSpPr/>
            </xdr:nvSpPr>
            <xdr:spPr bwMode="auto">
              <a:xfrm>
                <a:off x="733425" y="30670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96" name="Option Button 92" hidden="1">
                <a:extLst>
                  <a:ext uri="{63B3BB69-23CF-44E3-9099-C40C66FF867C}">
                    <a14:compatExt spid="_x0000_s21596"/>
                  </a:ext>
                  <a:ext uri="{FF2B5EF4-FFF2-40B4-BE49-F238E27FC236}">
                    <a16:creationId xmlns:a16="http://schemas.microsoft.com/office/drawing/2014/main" id="{00000000-0008-0000-0300-00005C540000}"/>
                  </a:ext>
                </a:extLst>
              </xdr:cNvPr>
              <xdr:cNvSpPr/>
            </xdr:nvSpPr>
            <xdr:spPr bwMode="auto">
              <a:xfrm>
                <a:off x="285750" y="30670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84</xdr:row>
          <xdr:rowOff>0</xdr:rowOff>
        </xdr:from>
        <xdr:to>
          <xdr:col>5</xdr:col>
          <xdr:colOff>800100</xdr:colOff>
          <xdr:row>85</xdr:row>
          <xdr:rowOff>0</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228600" y="31032450"/>
              <a:ext cx="8020050" cy="476250"/>
              <a:chOff x="228600" y="30946778"/>
              <a:chExt cx="8001000" cy="476251"/>
            </a:xfrm>
          </xdr:grpSpPr>
          <xdr:sp macro="" textlink="">
            <xdr:nvSpPr>
              <xdr:cNvPr id="21597" name="Group Box 93" hidden="1">
                <a:extLst>
                  <a:ext uri="{63B3BB69-23CF-44E3-9099-C40C66FF867C}">
                    <a14:compatExt spid="_x0000_s21597"/>
                  </a:ext>
                  <a:ext uri="{FF2B5EF4-FFF2-40B4-BE49-F238E27FC236}">
                    <a16:creationId xmlns:a16="http://schemas.microsoft.com/office/drawing/2014/main" id="{00000000-0008-0000-0300-00005D540000}"/>
                  </a:ext>
                </a:extLst>
              </xdr:cNvPr>
              <xdr:cNvSpPr/>
            </xdr:nvSpPr>
            <xdr:spPr bwMode="auto">
              <a:xfrm>
                <a:off x="228600" y="3094677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98" name="Option Button 94" hidden="1">
                <a:extLst>
                  <a:ext uri="{63B3BB69-23CF-44E3-9099-C40C66FF867C}">
                    <a14:compatExt spid="_x0000_s21598"/>
                  </a:ext>
                  <a:ext uri="{FF2B5EF4-FFF2-40B4-BE49-F238E27FC236}">
                    <a16:creationId xmlns:a16="http://schemas.microsoft.com/office/drawing/2014/main" id="{00000000-0008-0000-0300-00005E540000}"/>
                  </a:ext>
                </a:extLst>
              </xdr:cNvPr>
              <xdr:cNvSpPr/>
            </xdr:nvSpPr>
            <xdr:spPr bwMode="auto">
              <a:xfrm>
                <a:off x="7448550" y="31146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99" name="Option Button 95" hidden="1">
                <a:extLst>
                  <a:ext uri="{63B3BB69-23CF-44E3-9099-C40C66FF867C}">
                    <a14:compatExt spid="_x0000_s21599"/>
                  </a:ext>
                  <a:ext uri="{FF2B5EF4-FFF2-40B4-BE49-F238E27FC236}">
                    <a16:creationId xmlns:a16="http://schemas.microsoft.com/office/drawing/2014/main" id="{00000000-0008-0000-0300-00005F540000}"/>
                  </a:ext>
                </a:extLst>
              </xdr:cNvPr>
              <xdr:cNvSpPr/>
            </xdr:nvSpPr>
            <xdr:spPr bwMode="auto">
              <a:xfrm>
                <a:off x="733425" y="31146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00" name="Option Button 96" hidden="1">
                <a:extLst>
                  <a:ext uri="{63B3BB69-23CF-44E3-9099-C40C66FF867C}">
                    <a14:compatExt spid="_x0000_s21600"/>
                  </a:ext>
                  <a:ext uri="{FF2B5EF4-FFF2-40B4-BE49-F238E27FC236}">
                    <a16:creationId xmlns:a16="http://schemas.microsoft.com/office/drawing/2014/main" id="{00000000-0008-0000-0300-000060540000}"/>
                  </a:ext>
                </a:extLst>
              </xdr:cNvPr>
              <xdr:cNvSpPr/>
            </xdr:nvSpPr>
            <xdr:spPr bwMode="auto">
              <a:xfrm>
                <a:off x="285750" y="31146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90</xdr:row>
          <xdr:rowOff>0</xdr:rowOff>
        </xdr:from>
        <xdr:to>
          <xdr:col>5</xdr:col>
          <xdr:colOff>800100</xdr:colOff>
          <xdr:row>91</xdr:row>
          <xdr:rowOff>0</xdr:rowOff>
        </xdr:to>
        <xdr:grpSp>
          <xdr:nvGrpSpPr>
            <xdr:cNvPr id="26" name="グループ化 25">
              <a:extLst>
                <a:ext uri="{FF2B5EF4-FFF2-40B4-BE49-F238E27FC236}">
                  <a16:creationId xmlns:a16="http://schemas.microsoft.com/office/drawing/2014/main" id="{00000000-0008-0000-0300-00001A000000}"/>
                </a:ext>
              </a:extLst>
            </xdr:cNvPr>
            <xdr:cNvGrpSpPr/>
          </xdr:nvGrpSpPr>
          <xdr:grpSpPr>
            <a:xfrm>
              <a:off x="228600" y="32937450"/>
              <a:ext cx="8020050" cy="476250"/>
              <a:chOff x="228600" y="32842256"/>
              <a:chExt cx="8001000" cy="476251"/>
            </a:xfrm>
          </xdr:grpSpPr>
          <xdr:sp macro="" textlink="">
            <xdr:nvSpPr>
              <xdr:cNvPr id="21601" name="Group Box 97" hidden="1">
                <a:extLst>
                  <a:ext uri="{63B3BB69-23CF-44E3-9099-C40C66FF867C}">
                    <a14:compatExt spid="_x0000_s21601"/>
                  </a:ext>
                  <a:ext uri="{FF2B5EF4-FFF2-40B4-BE49-F238E27FC236}">
                    <a16:creationId xmlns:a16="http://schemas.microsoft.com/office/drawing/2014/main" id="{00000000-0008-0000-0300-000061540000}"/>
                  </a:ext>
                </a:extLst>
              </xdr:cNvPr>
              <xdr:cNvSpPr/>
            </xdr:nvSpPr>
            <xdr:spPr bwMode="auto">
              <a:xfrm>
                <a:off x="228600" y="32842256"/>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02" name="Option Button 98" hidden="1">
                <a:extLst>
                  <a:ext uri="{63B3BB69-23CF-44E3-9099-C40C66FF867C}">
                    <a14:compatExt spid="_x0000_s21602"/>
                  </a:ext>
                  <a:ext uri="{FF2B5EF4-FFF2-40B4-BE49-F238E27FC236}">
                    <a16:creationId xmlns:a16="http://schemas.microsoft.com/office/drawing/2014/main" id="{00000000-0008-0000-0300-000062540000}"/>
                  </a:ext>
                </a:extLst>
              </xdr:cNvPr>
              <xdr:cNvSpPr/>
            </xdr:nvSpPr>
            <xdr:spPr bwMode="auto">
              <a:xfrm>
                <a:off x="7448550" y="330422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03" name="Option Button 99" hidden="1">
                <a:extLst>
                  <a:ext uri="{63B3BB69-23CF-44E3-9099-C40C66FF867C}">
                    <a14:compatExt spid="_x0000_s21603"/>
                  </a:ext>
                  <a:ext uri="{FF2B5EF4-FFF2-40B4-BE49-F238E27FC236}">
                    <a16:creationId xmlns:a16="http://schemas.microsoft.com/office/drawing/2014/main" id="{00000000-0008-0000-0300-000063540000}"/>
                  </a:ext>
                </a:extLst>
              </xdr:cNvPr>
              <xdr:cNvSpPr/>
            </xdr:nvSpPr>
            <xdr:spPr bwMode="auto">
              <a:xfrm>
                <a:off x="733425" y="330422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04" name="Option Button 100" hidden="1">
                <a:extLst>
                  <a:ext uri="{63B3BB69-23CF-44E3-9099-C40C66FF867C}">
                    <a14:compatExt spid="_x0000_s21604"/>
                  </a:ext>
                  <a:ext uri="{FF2B5EF4-FFF2-40B4-BE49-F238E27FC236}">
                    <a16:creationId xmlns:a16="http://schemas.microsoft.com/office/drawing/2014/main" id="{00000000-0008-0000-0300-000064540000}"/>
                  </a:ext>
                </a:extLst>
              </xdr:cNvPr>
              <xdr:cNvSpPr/>
            </xdr:nvSpPr>
            <xdr:spPr bwMode="auto">
              <a:xfrm>
                <a:off x="285750" y="330422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91</xdr:row>
          <xdr:rowOff>0</xdr:rowOff>
        </xdr:from>
        <xdr:to>
          <xdr:col>5</xdr:col>
          <xdr:colOff>800100</xdr:colOff>
          <xdr:row>92</xdr:row>
          <xdr:rowOff>0</xdr:rowOff>
        </xdr:to>
        <xdr:grpSp>
          <xdr:nvGrpSpPr>
            <xdr:cNvPr id="27" name="グループ化 26">
              <a:extLst>
                <a:ext uri="{FF2B5EF4-FFF2-40B4-BE49-F238E27FC236}">
                  <a16:creationId xmlns:a16="http://schemas.microsoft.com/office/drawing/2014/main" id="{00000000-0008-0000-0300-00001B000000}"/>
                </a:ext>
              </a:extLst>
            </xdr:cNvPr>
            <xdr:cNvGrpSpPr/>
          </xdr:nvGrpSpPr>
          <xdr:grpSpPr>
            <a:xfrm>
              <a:off x="228600" y="33413700"/>
              <a:ext cx="8020050" cy="476250"/>
              <a:chOff x="228600" y="33318507"/>
              <a:chExt cx="8001000" cy="476251"/>
            </a:xfrm>
          </xdr:grpSpPr>
          <xdr:sp macro="" textlink="">
            <xdr:nvSpPr>
              <xdr:cNvPr id="21605" name="Group Box 101" hidden="1">
                <a:extLst>
                  <a:ext uri="{63B3BB69-23CF-44E3-9099-C40C66FF867C}">
                    <a14:compatExt spid="_x0000_s21605"/>
                  </a:ext>
                  <a:ext uri="{FF2B5EF4-FFF2-40B4-BE49-F238E27FC236}">
                    <a16:creationId xmlns:a16="http://schemas.microsoft.com/office/drawing/2014/main" id="{00000000-0008-0000-0300-000065540000}"/>
                  </a:ext>
                </a:extLst>
              </xdr:cNvPr>
              <xdr:cNvSpPr/>
            </xdr:nvSpPr>
            <xdr:spPr bwMode="auto">
              <a:xfrm>
                <a:off x="228600" y="3331850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06" name="Option Button 102" hidden="1">
                <a:extLst>
                  <a:ext uri="{63B3BB69-23CF-44E3-9099-C40C66FF867C}">
                    <a14:compatExt spid="_x0000_s21606"/>
                  </a:ext>
                  <a:ext uri="{FF2B5EF4-FFF2-40B4-BE49-F238E27FC236}">
                    <a16:creationId xmlns:a16="http://schemas.microsoft.com/office/drawing/2014/main" id="{00000000-0008-0000-0300-000066540000}"/>
                  </a:ext>
                </a:extLst>
              </xdr:cNvPr>
              <xdr:cNvSpPr/>
            </xdr:nvSpPr>
            <xdr:spPr bwMode="auto">
              <a:xfrm>
                <a:off x="7448550" y="335184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07" name="Option Button 103" hidden="1">
                <a:extLst>
                  <a:ext uri="{63B3BB69-23CF-44E3-9099-C40C66FF867C}">
                    <a14:compatExt spid="_x0000_s21607"/>
                  </a:ext>
                  <a:ext uri="{FF2B5EF4-FFF2-40B4-BE49-F238E27FC236}">
                    <a16:creationId xmlns:a16="http://schemas.microsoft.com/office/drawing/2014/main" id="{00000000-0008-0000-0300-000067540000}"/>
                  </a:ext>
                </a:extLst>
              </xdr:cNvPr>
              <xdr:cNvSpPr/>
            </xdr:nvSpPr>
            <xdr:spPr bwMode="auto">
              <a:xfrm>
                <a:off x="733425" y="335184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08" name="Option Button 104" hidden="1">
                <a:extLst>
                  <a:ext uri="{63B3BB69-23CF-44E3-9099-C40C66FF867C}">
                    <a14:compatExt spid="_x0000_s21608"/>
                  </a:ext>
                  <a:ext uri="{FF2B5EF4-FFF2-40B4-BE49-F238E27FC236}">
                    <a16:creationId xmlns:a16="http://schemas.microsoft.com/office/drawing/2014/main" id="{00000000-0008-0000-0300-000068540000}"/>
                  </a:ext>
                </a:extLst>
              </xdr:cNvPr>
              <xdr:cNvSpPr/>
            </xdr:nvSpPr>
            <xdr:spPr bwMode="auto">
              <a:xfrm>
                <a:off x="285750" y="335184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95</xdr:row>
          <xdr:rowOff>0</xdr:rowOff>
        </xdr:from>
        <xdr:to>
          <xdr:col>5</xdr:col>
          <xdr:colOff>800100</xdr:colOff>
          <xdr:row>96</xdr:row>
          <xdr:rowOff>0</xdr:rowOff>
        </xdr:to>
        <xdr:grpSp>
          <xdr:nvGrpSpPr>
            <xdr:cNvPr id="28" name="グループ化 27">
              <a:extLst>
                <a:ext uri="{FF2B5EF4-FFF2-40B4-BE49-F238E27FC236}">
                  <a16:creationId xmlns:a16="http://schemas.microsoft.com/office/drawing/2014/main" id="{00000000-0008-0000-0300-00001C000000}"/>
                </a:ext>
              </a:extLst>
            </xdr:cNvPr>
            <xdr:cNvGrpSpPr/>
          </xdr:nvGrpSpPr>
          <xdr:grpSpPr>
            <a:xfrm>
              <a:off x="228600" y="34709100"/>
              <a:ext cx="8020050" cy="476250"/>
              <a:chOff x="228600" y="34613909"/>
              <a:chExt cx="8001000" cy="476251"/>
            </a:xfrm>
          </xdr:grpSpPr>
          <xdr:sp macro="" textlink="">
            <xdr:nvSpPr>
              <xdr:cNvPr id="21609" name="Group Box 105" hidden="1">
                <a:extLst>
                  <a:ext uri="{63B3BB69-23CF-44E3-9099-C40C66FF867C}">
                    <a14:compatExt spid="_x0000_s21609"/>
                  </a:ext>
                  <a:ext uri="{FF2B5EF4-FFF2-40B4-BE49-F238E27FC236}">
                    <a16:creationId xmlns:a16="http://schemas.microsoft.com/office/drawing/2014/main" id="{00000000-0008-0000-0300-000069540000}"/>
                  </a:ext>
                </a:extLst>
              </xdr:cNvPr>
              <xdr:cNvSpPr/>
            </xdr:nvSpPr>
            <xdr:spPr bwMode="auto">
              <a:xfrm>
                <a:off x="228600" y="34613909"/>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10" name="Option Button 106" hidden="1">
                <a:extLst>
                  <a:ext uri="{63B3BB69-23CF-44E3-9099-C40C66FF867C}">
                    <a14:compatExt spid="_x0000_s21610"/>
                  </a:ext>
                  <a:ext uri="{FF2B5EF4-FFF2-40B4-BE49-F238E27FC236}">
                    <a16:creationId xmlns:a16="http://schemas.microsoft.com/office/drawing/2014/main" id="{00000000-0008-0000-0300-00006A540000}"/>
                  </a:ext>
                </a:extLst>
              </xdr:cNvPr>
              <xdr:cNvSpPr/>
            </xdr:nvSpPr>
            <xdr:spPr bwMode="auto">
              <a:xfrm>
                <a:off x="7448550" y="348138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11" name="Option Button 107" hidden="1">
                <a:extLst>
                  <a:ext uri="{63B3BB69-23CF-44E3-9099-C40C66FF867C}">
                    <a14:compatExt spid="_x0000_s21611"/>
                  </a:ext>
                  <a:ext uri="{FF2B5EF4-FFF2-40B4-BE49-F238E27FC236}">
                    <a16:creationId xmlns:a16="http://schemas.microsoft.com/office/drawing/2014/main" id="{00000000-0008-0000-0300-00006B540000}"/>
                  </a:ext>
                </a:extLst>
              </xdr:cNvPr>
              <xdr:cNvSpPr/>
            </xdr:nvSpPr>
            <xdr:spPr bwMode="auto">
              <a:xfrm>
                <a:off x="733425" y="348138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12" name="Option Button 108" hidden="1">
                <a:extLst>
                  <a:ext uri="{63B3BB69-23CF-44E3-9099-C40C66FF867C}">
                    <a14:compatExt spid="_x0000_s21612"/>
                  </a:ext>
                  <a:ext uri="{FF2B5EF4-FFF2-40B4-BE49-F238E27FC236}">
                    <a16:creationId xmlns:a16="http://schemas.microsoft.com/office/drawing/2014/main" id="{00000000-0008-0000-0300-00006C540000}"/>
                  </a:ext>
                </a:extLst>
              </xdr:cNvPr>
              <xdr:cNvSpPr/>
            </xdr:nvSpPr>
            <xdr:spPr bwMode="auto">
              <a:xfrm>
                <a:off x="285750" y="348138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96</xdr:row>
          <xdr:rowOff>0</xdr:rowOff>
        </xdr:from>
        <xdr:to>
          <xdr:col>5</xdr:col>
          <xdr:colOff>800100</xdr:colOff>
          <xdr:row>97</xdr:row>
          <xdr:rowOff>0</xdr:rowOff>
        </xdr:to>
        <xdr:grpSp>
          <xdr:nvGrpSpPr>
            <xdr:cNvPr id="29" name="グループ化 28">
              <a:extLst>
                <a:ext uri="{FF2B5EF4-FFF2-40B4-BE49-F238E27FC236}">
                  <a16:creationId xmlns:a16="http://schemas.microsoft.com/office/drawing/2014/main" id="{00000000-0008-0000-0300-00001D000000}"/>
                </a:ext>
              </a:extLst>
            </xdr:cNvPr>
            <xdr:cNvGrpSpPr/>
          </xdr:nvGrpSpPr>
          <xdr:grpSpPr>
            <a:xfrm>
              <a:off x="228600" y="35185350"/>
              <a:ext cx="8020050" cy="476250"/>
              <a:chOff x="228600" y="35090160"/>
              <a:chExt cx="8001000" cy="476251"/>
            </a:xfrm>
          </xdr:grpSpPr>
          <xdr:sp macro="" textlink="">
            <xdr:nvSpPr>
              <xdr:cNvPr id="21613" name="Group Box 109" hidden="1">
                <a:extLst>
                  <a:ext uri="{63B3BB69-23CF-44E3-9099-C40C66FF867C}">
                    <a14:compatExt spid="_x0000_s21613"/>
                  </a:ext>
                  <a:ext uri="{FF2B5EF4-FFF2-40B4-BE49-F238E27FC236}">
                    <a16:creationId xmlns:a16="http://schemas.microsoft.com/office/drawing/2014/main" id="{00000000-0008-0000-0300-00006D540000}"/>
                  </a:ext>
                </a:extLst>
              </xdr:cNvPr>
              <xdr:cNvSpPr/>
            </xdr:nvSpPr>
            <xdr:spPr bwMode="auto">
              <a:xfrm>
                <a:off x="228600" y="35090160"/>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14" name="Option Button 110" hidden="1">
                <a:extLst>
                  <a:ext uri="{63B3BB69-23CF-44E3-9099-C40C66FF867C}">
                    <a14:compatExt spid="_x0000_s21614"/>
                  </a:ext>
                  <a:ext uri="{FF2B5EF4-FFF2-40B4-BE49-F238E27FC236}">
                    <a16:creationId xmlns:a16="http://schemas.microsoft.com/office/drawing/2014/main" id="{00000000-0008-0000-0300-00006E540000}"/>
                  </a:ext>
                </a:extLst>
              </xdr:cNvPr>
              <xdr:cNvSpPr/>
            </xdr:nvSpPr>
            <xdr:spPr bwMode="auto">
              <a:xfrm>
                <a:off x="7448550" y="352901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15" name="Option Button 111" hidden="1">
                <a:extLst>
                  <a:ext uri="{63B3BB69-23CF-44E3-9099-C40C66FF867C}">
                    <a14:compatExt spid="_x0000_s21615"/>
                  </a:ext>
                  <a:ext uri="{FF2B5EF4-FFF2-40B4-BE49-F238E27FC236}">
                    <a16:creationId xmlns:a16="http://schemas.microsoft.com/office/drawing/2014/main" id="{00000000-0008-0000-0300-00006F540000}"/>
                  </a:ext>
                </a:extLst>
              </xdr:cNvPr>
              <xdr:cNvSpPr/>
            </xdr:nvSpPr>
            <xdr:spPr bwMode="auto">
              <a:xfrm>
                <a:off x="733425" y="352901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16" name="Option Button 112" hidden="1">
                <a:extLst>
                  <a:ext uri="{63B3BB69-23CF-44E3-9099-C40C66FF867C}">
                    <a14:compatExt spid="_x0000_s21616"/>
                  </a:ext>
                  <a:ext uri="{FF2B5EF4-FFF2-40B4-BE49-F238E27FC236}">
                    <a16:creationId xmlns:a16="http://schemas.microsoft.com/office/drawing/2014/main" id="{00000000-0008-0000-0300-000070540000}"/>
                  </a:ext>
                </a:extLst>
              </xdr:cNvPr>
              <xdr:cNvSpPr/>
            </xdr:nvSpPr>
            <xdr:spPr bwMode="auto">
              <a:xfrm>
                <a:off x="285750" y="35290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97</xdr:row>
          <xdr:rowOff>0</xdr:rowOff>
        </xdr:from>
        <xdr:to>
          <xdr:col>5</xdr:col>
          <xdr:colOff>800100</xdr:colOff>
          <xdr:row>98</xdr:row>
          <xdr:rowOff>0</xdr:rowOff>
        </xdr:to>
        <xdr:grpSp>
          <xdr:nvGrpSpPr>
            <xdr:cNvPr id="30" name="グループ化 29">
              <a:extLst>
                <a:ext uri="{FF2B5EF4-FFF2-40B4-BE49-F238E27FC236}">
                  <a16:creationId xmlns:a16="http://schemas.microsoft.com/office/drawing/2014/main" id="{00000000-0008-0000-0300-00001E000000}"/>
                </a:ext>
              </a:extLst>
            </xdr:cNvPr>
            <xdr:cNvGrpSpPr/>
          </xdr:nvGrpSpPr>
          <xdr:grpSpPr>
            <a:xfrm>
              <a:off x="228600" y="35661600"/>
              <a:ext cx="8020050" cy="476250"/>
              <a:chOff x="228600" y="35566411"/>
              <a:chExt cx="8001000" cy="476251"/>
            </a:xfrm>
          </xdr:grpSpPr>
          <xdr:sp macro="" textlink="">
            <xdr:nvSpPr>
              <xdr:cNvPr id="21617" name="Group Box 113" hidden="1">
                <a:extLst>
                  <a:ext uri="{63B3BB69-23CF-44E3-9099-C40C66FF867C}">
                    <a14:compatExt spid="_x0000_s21617"/>
                  </a:ext>
                  <a:ext uri="{FF2B5EF4-FFF2-40B4-BE49-F238E27FC236}">
                    <a16:creationId xmlns:a16="http://schemas.microsoft.com/office/drawing/2014/main" id="{00000000-0008-0000-0300-000071540000}"/>
                  </a:ext>
                </a:extLst>
              </xdr:cNvPr>
              <xdr:cNvSpPr/>
            </xdr:nvSpPr>
            <xdr:spPr bwMode="auto">
              <a:xfrm>
                <a:off x="228600" y="3556641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18" name="Option Button 114" hidden="1">
                <a:extLst>
                  <a:ext uri="{63B3BB69-23CF-44E3-9099-C40C66FF867C}">
                    <a14:compatExt spid="_x0000_s21618"/>
                  </a:ext>
                  <a:ext uri="{FF2B5EF4-FFF2-40B4-BE49-F238E27FC236}">
                    <a16:creationId xmlns:a16="http://schemas.microsoft.com/office/drawing/2014/main" id="{00000000-0008-0000-0300-000072540000}"/>
                  </a:ext>
                </a:extLst>
              </xdr:cNvPr>
              <xdr:cNvSpPr/>
            </xdr:nvSpPr>
            <xdr:spPr bwMode="auto">
              <a:xfrm>
                <a:off x="7448550" y="357663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19" name="Option Button 115" hidden="1">
                <a:extLst>
                  <a:ext uri="{63B3BB69-23CF-44E3-9099-C40C66FF867C}">
                    <a14:compatExt spid="_x0000_s21619"/>
                  </a:ext>
                  <a:ext uri="{FF2B5EF4-FFF2-40B4-BE49-F238E27FC236}">
                    <a16:creationId xmlns:a16="http://schemas.microsoft.com/office/drawing/2014/main" id="{00000000-0008-0000-0300-000073540000}"/>
                  </a:ext>
                </a:extLst>
              </xdr:cNvPr>
              <xdr:cNvSpPr/>
            </xdr:nvSpPr>
            <xdr:spPr bwMode="auto">
              <a:xfrm>
                <a:off x="733425" y="357663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20" name="Option Button 116" hidden="1">
                <a:extLst>
                  <a:ext uri="{63B3BB69-23CF-44E3-9099-C40C66FF867C}">
                    <a14:compatExt spid="_x0000_s21620"/>
                  </a:ext>
                  <a:ext uri="{FF2B5EF4-FFF2-40B4-BE49-F238E27FC236}">
                    <a16:creationId xmlns:a16="http://schemas.microsoft.com/office/drawing/2014/main" id="{00000000-0008-0000-0300-000074540000}"/>
                  </a:ext>
                </a:extLst>
              </xdr:cNvPr>
              <xdr:cNvSpPr/>
            </xdr:nvSpPr>
            <xdr:spPr bwMode="auto">
              <a:xfrm>
                <a:off x="285750" y="357663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112</xdr:row>
          <xdr:rowOff>0</xdr:rowOff>
        </xdr:from>
        <xdr:to>
          <xdr:col>5</xdr:col>
          <xdr:colOff>800100</xdr:colOff>
          <xdr:row>113</xdr:row>
          <xdr:rowOff>0</xdr:rowOff>
        </xdr:to>
        <xdr:grpSp>
          <xdr:nvGrpSpPr>
            <xdr:cNvPr id="31" name="グループ化 30">
              <a:extLst>
                <a:ext uri="{FF2B5EF4-FFF2-40B4-BE49-F238E27FC236}">
                  <a16:creationId xmlns:a16="http://schemas.microsoft.com/office/drawing/2014/main" id="{00000000-0008-0000-0300-00001F000000}"/>
                </a:ext>
              </a:extLst>
            </xdr:cNvPr>
            <xdr:cNvGrpSpPr/>
          </xdr:nvGrpSpPr>
          <xdr:grpSpPr>
            <a:xfrm>
              <a:off x="228600" y="41700450"/>
              <a:ext cx="8020050" cy="476250"/>
              <a:chOff x="228600" y="41586221"/>
              <a:chExt cx="8001000" cy="476251"/>
            </a:xfrm>
          </xdr:grpSpPr>
          <xdr:sp macro="" textlink="">
            <xdr:nvSpPr>
              <xdr:cNvPr id="21621" name="Group Box 117" hidden="1">
                <a:extLst>
                  <a:ext uri="{63B3BB69-23CF-44E3-9099-C40C66FF867C}">
                    <a14:compatExt spid="_x0000_s21621"/>
                  </a:ext>
                  <a:ext uri="{FF2B5EF4-FFF2-40B4-BE49-F238E27FC236}">
                    <a16:creationId xmlns:a16="http://schemas.microsoft.com/office/drawing/2014/main" id="{00000000-0008-0000-0300-000075540000}"/>
                  </a:ext>
                </a:extLst>
              </xdr:cNvPr>
              <xdr:cNvSpPr/>
            </xdr:nvSpPr>
            <xdr:spPr bwMode="auto">
              <a:xfrm>
                <a:off x="228600" y="4158622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22" name="Option Button 118" hidden="1">
                <a:extLst>
                  <a:ext uri="{63B3BB69-23CF-44E3-9099-C40C66FF867C}">
                    <a14:compatExt spid="_x0000_s21622"/>
                  </a:ext>
                  <a:ext uri="{FF2B5EF4-FFF2-40B4-BE49-F238E27FC236}">
                    <a16:creationId xmlns:a16="http://schemas.microsoft.com/office/drawing/2014/main" id="{00000000-0008-0000-0300-000076540000}"/>
                  </a:ext>
                </a:extLst>
              </xdr:cNvPr>
              <xdr:cNvSpPr/>
            </xdr:nvSpPr>
            <xdr:spPr bwMode="auto">
              <a:xfrm>
                <a:off x="7448550" y="41786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23" name="Option Button 119" hidden="1">
                <a:extLst>
                  <a:ext uri="{63B3BB69-23CF-44E3-9099-C40C66FF867C}">
                    <a14:compatExt spid="_x0000_s21623"/>
                  </a:ext>
                  <a:ext uri="{FF2B5EF4-FFF2-40B4-BE49-F238E27FC236}">
                    <a16:creationId xmlns:a16="http://schemas.microsoft.com/office/drawing/2014/main" id="{00000000-0008-0000-0300-000077540000}"/>
                  </a:ext>
                </a:extLst>
              </xdr:cNvPr>
              <xdr:cNvSpPr/>
            </xdr:nvSpPr>
            <xdr:spPr bwMode="auto">
              <a:xfrm>
                <a:off x="733425" y="417861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24" name="Option Button 120" hidden="1">
                <a:extLst>
                  <a:ext uri="{63B3BB69-23CF-44E3-9099-C40C66FF867C}">
                    <a14:compatExt spid="_x0000_s21624"/>
                  </a:ext>
                  <a:ext uri="{FF2B5EF4-FFF2-40B4-BE49-F238E27FC236}">
                    <a16:creationId xmlns:a16="http://schemas.microsoft.com/office/drawing/2014/main" id="{00000000-0008-0000-0300-000078540000}"/>
                  </a:ext>
                </a:extLst>
              </xdr:cNvPr>
              <xdr:cNvSpPr/>
            </xdr:nvSpPr>
            <xdr:spPr bwMode="auto">
              <a:xfrm>
                <a:off x="285750" y="41786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113</xdr:row>
          <xdr:rowOff>0</xdr:rowOff>
        </xdr:from>
        <xdr:to>
          <xdr:col>5</xdr:col>
          <xdr:colOff>800100</xdr:colOff>
          <xdr:row>114</xdr:row>
          <xdr:rowOff>0</xdr:rowOff>
        </xdr:to>
        <xdr:grpSp>
          <xdr:nvGrpSpPr>
            <xdr:cNvPr id="32" name="グループ化 31">
              <a:extLst>
                <a:ext uri="{FF2B5EF4-FFF2-40B4-BE49-F238E27FC236}">
                  <a16:creationId xmlns:a16="http://schemas.microsoft.com/office/drawing/2014/main" id="{00000000-0008-0000-0300-000020000000}"/>
                </a:ext>
              </a:extLst>
            </xdr:cNvPr>
            <xdr:cNvGrpSpPr/>
          </xdr:nvGrpSpPr>
          <xdr:grpSpPr>
            <a:xfrm>
              <a:off x="228600" y="42176700"/>
              <a:ext cx="8020050" cy="476250"/>
              <a:chOff x="228600" y="42062472"/>
              <a:chExt cx="8001000" cy="476251"/>
            </a:xfrm>
          </xdr:grpSpPr>
          <xdr:sp macro="" textlink="">
            <xdr:nvSpPr>
              <xdr:cNvPr id="21625" name="Group Box 121" hidden="1">
                <a:extLst>
                  <a:ext uri="{63B3BB69-23CF-44E3-9099-C40C66FF867C}">
                    <a14:compatExt spid="_x0000_s21625"/>
                  </a:ext>
                  <a:ext uri="{FF2B5EF4-FFF2-40B4-BE49-F238E27FC236}">
                    <a16:creationId xmlns:a16="http://schemas.microsoft.com/office/drawing/2014/main" id="{00000000-0008-0000-0300-000079540000}"/>
                  </a:ext>
                </a:extLst>
              </xdr:cNvPr>
              <xdr:cNvSpPr/>
            </xdr:nvSpPr>
            <xdr:spPr bwMode="auto">
              <a:xfrm>
                <a:off x="228600" y="42062472"/>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26" name="Option Button 122" hidden="1">
                <a:extLst>
                  <a:ext uri="{63B3BB69-23CF-44E3-9099-C40C66FF867C}">
                    <a14:compatExt spid="_x0000_s21626"/>
                  </a:ext>
                  <a:ext uri="{FF2B5EF4-FFF2-40B4-BE49-F238E27FC236}">
                    <a16:creationId xmlns:a16="http://schemas.microsoft.com/office/drawing/2014/main" id="{00000000-0008-0000-0300-00007A540000}"/>
                  </a:ext>
                </a:extLst>
              </xdr:cNvPr>
              <xdr:cNvSpPr/>
            </xdr:nvSpPr>
            <xdr:spPr bwMode="auto">
              <a:xfrm>
                <a:off x="7448550" y="422624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27" name="Option Button 123" hidden="1">
                <a:extLst>
                  <a:ext uri="{63B3BB69-23CF-44E3-9099-C40C66FF867C}">
                    <a14:compatExt spid="_x0000_s21627"/>
                  </a:ext>
                  <a:ext uri="{FF2B5EF4-FFF2-40B4-BE49-F238E27FC236}">
                    <a16:creationId xmlns:a16="http://schemas.microsoft.com/office/drawing/2014/main" id="{00000000-0008-0000-0300-00007B540000}"/>
                  </a:ext>
                </a:extLst>
              </xdr:cNvPr>
              <xdr:cNvSpPr/>
            </xdr:nvSpPr>
            <xdr:spPr bwMode="auto">
              <a:xfrm>
                <a:off x="733425" y="422624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28" name="Option Button 124" hidden="1">
                <a:extLst>
                  <a:ext uri="{63B3BB69-23CF-44E3-9099-C40C66FF867C}">
                    <a14:compatExt spid="_x0000_s21628"/>
                  </a:ext>
                  <a:ext uri="{FF2B5EF4-FFF2-40B4-BE49-F238E27FC236}">
                    <a16:creationId xmlns:a16="http://schemas.microsoft.com/office/drawing/2014/main" id="{00000000-0008-0000-0300-00007C540000}"/>
                  </a:ext>
                </a:extLst>
              </xdr:cNvPr>
              <xdr:cNvSpPr/>
            </xdr:nvSpPr>
            <xdr:spPr bwMode="auto">
              <a:xfrm>
                <a:off x="285750" y="422624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114</xdr:row>
          <xdr:rowOff>0</xdr:rowOff>
        </xdr:from>
        <xdr:to>
          <xdr:col>5</xdr:col>
          <xdr:colOff>800100</xdr:colOff>
          <xdr:row>115</xdr:row>
          <xdr:rowOff>0</xdr:rowOff>
        </xdr:to>
        <xdr:grpSp>
          <xdr:nvGrpSpPr>
            <xdr:cNvPr id="33" name="グループ化 32">
              <a:extLst>
                <a:ext uri="{FF2B5EF4-FFF2-40B4-BE49-F238E27FC236}">
                  <a16:creationId xmlns:a16="http://schemas.microsoft.com/office/drawing/2014/main" id="{00000000-0008-0000-0300-000021000000}"/>
                </a:ext>
              </a:extLst>
            </xdr:cNvPr>
            <xdr:cNvGrpSpPr/>
          </xdr:nvGrpSpPr>
          <xdr:grpSpPr>
            <a:xfrm>
              <a:off x="228600" y="42652950"/>
              <a:ext cx="8020050" cy="476250"/>
              <a:chOff x="228600" y="42538635"/>
              <a:chExt cx="8001000" cy="476250"/>
            </a:xfrm>
          </xdr:grpSpPr>
          <xdr:sp macro="" textlink="">
            <xdr:nvSpPr>
              <xdr:cNvPr id="21629" name="Group Box 125" hidden="1">
                <a:extLst>
                  <a:ext uri="{63B3BB69-23CF-44E3-9099-C40C66FF867C}">
                    <a14:compatExt spid="_x0000_s21629"/>
                  </a:ext>
                  <a:ext uri="{FF2B5EF4-FFF2-40B4-BE49-F238E27FC236}">
                    <a16:creationId xmlns:a16="http://schemas.microsoft.com/office/drawing/2014/main" id="{00000000-0008-0000-0300-00007D540000}"/>
                  </a:ext>
                </a:extLst>
              </xdr:cNvPr>
              <xdr:cNvSpPr/>
            </xdr:nvSpPr>
            <xdr:spPr bwMode="auto">
              <a:xfrm>
                <a:off x="228600" y="42538635"/>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630" name="Option Button 126" hidden="1">
                <a:extLst>
                  <a:ext uri="{63B3BB69-23CF-44E3-9099-C40C66FF867C}">
                    <a14:compatExt spid="_x0000_s21630"/>
                  </a:ext>
                  <a:ext uri="{FF2B5EF4-FFF2-40B4-BE49-F238E27FC236}">
                    <a16:creationId xmlns:a16="http://schemas.microsoft.com/office/drawing/2014/main" id="{00000000-0008-0000-0300-00007E540000}"/>
                  </a:ext>
                </a:extLst>
              </xdr:cNvPr>
              <xdr:cNvSpPr/>
            </xdr:nvSpPr>
            <xdr:spPr bwMode="auto">
              <a:xfrm>
                <a:off x="7448550" y="427386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31" name="Option Button 127" hidden="1">
                <a:extLst>
                  <a:ext uri="{63B3BB69-23CF-44E3-9099-C40C66FF867C}">
                    <a14:compatExt spid="_x0000_s21631"/>
                  </a:ext>
                  <a:ext uri="{FF2B5EF4-FFF2-40B4-BE49-F238E27FC236}">
                    <a16:creationId xmlns:a16="http://schemas.microsoft.com/office/drawing/2014/main" id="{00000000-0008-0000-0300-00007F540000}"/>
                  </a:ext>
                </a:extLst>
              </xdr:cNvPr>
              <xdr:cNvSpPr/>
            </xdr:nvSpPr>
            <xdr:spPr bwMode="auto">
              <a:xfrm>
                <a:off x="733425" y="427386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32" name="Option Button 128" hidden="1">
                <a:extLst>
                  <a:ext uri="{63B3BB69-23CF-44E3-9099-C40C66FF867C}">
                    <a14:compatExt spid="_x0000_s21632"/>
                  </a:ext>
                  <a:ext uri="{FF2B5EF4-FFF2-40B4-BE49-F238E27FC236}">
                    <a16:creationId xmlns:a16="http://schemas.microsoft.com/office/drawing/2014/main" id="{00000000-0008-0000-0300-000080540000}"/>
                  </a:ext>
                </a:extLst>
              </xdr:cNvPr>
              <xdr:cNvSpPr/>
            </xdr:nvSpPr>
            <xdr:spPr bwMode="auto">
              <a:xfrm>
                <a:off x="285750" y="42738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115</xdr:row>
          <xdr:rowOff>0</xdr:rowOff>
        </xdr:from>
        <xdr:to>
          <xdr:col>5</xdr:col>
          <xdr:colOff>800100</xdr:colOff>
          <xdr:row>116</xdr:row>
          <xdr:rowOff>0</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228600" y="43129200"/>
              <a:ext cx="8020050" cy="476250"/>
              <a:chOff x="228600" y="43014974"/>
              <a:chExt cx="8001000" cy="476251"/>
            </a:xfrm>
          </xdr:grpSpPr>
          <xdr:sp macro="" textlink="">
            <xdr:nvSpPr>
              <xdr:cNvPr id="21633" name="Group Box 129" hidden="1">
                <a:extLst>
                  <a:ext uri="{63B3BB69-23CF-44E3-9099-C40C66FF867C}">
                    <a14:compatExt spid="_x0000_s21633"/>
                  </a:ext>
                  <a:ext uri="{FF2B5EF4-FFF2-40B4-BE49-F238E27FC236}">
                    <a16:creationId xmlns:a16="http://schemas.microsoft.com/office/drawing/2014/main" id="{00000000-0008-0000-0300-000081540000}"/>
                  </a:ext>
                </a:extLst>
              </xdr:cNvPr>
              <xdr:cNvSpPr/>
            </xdr:nvSpPr>
            <xdr:spPr bwMode="auto">
              <a:xfrm>
                <a:off x="228600" y="4301497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34" name="Option Button 130" hidden="1">
                <a:extLst>
                  <a:ext uri="{63B3BB69-23CF-44E3-9099-C40C66FF867C}">
                    <a14:compatExt spid="_x0000_s21634"/>
                  </a:ext>
                  <a:ext uri="{FF2B5EF4-FFF2-40B4-BE49-F238E27FC236}">
                    <a16:creationId xmlns:a16="http://schemas.microsoft.com/office/drawing/2014/main" id="{00000000-0008-0000-0300-000082540000}"/>
                  </a:ext>
                </a:extLst>
              </xdr:cNvPr>
              <xdr:cNvSpPr/>
            </xdr:nvSpPr>
            <xdr:spPr bwMode="auto">
              <a:xfrm>
                <a:off x="7448550" y="432149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35" name="Option Button 131" hidden="1">
                <a:extLst>
                  <a:ext uri="{63B3BB69-23CF-44E3-9099-C40C66FF867C}">
                    <a14:compatExt spid="_x0000_s21635"/>
                  </a:ext>
                  <a:ext uri="{FF2B5EF4-FFF2-40B4-BE49-F238E27FC236}">
                    <a16:creationId xmlns:a16="http://schemas.microsoft.com/office/drawing/2014/main" id="{00000000-0008-0000-0300-000083540000}"/>
                  </a:ext>
                </a:extLst>
              </xdr:cNvPr>
              <xdr:cNvSpPr/>
            </xdr:nvSpPr>
            <xdr:spPr bwMode="auto">
              <a:xfrm>
                <a:off x="733425" y="432149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36" name="Option Button 132" hidden="1">
                <a:extLst>
                  <a:ext uri="{63B3BB69-23CF-44E3-9099-C40C66FF867C}">
                    <a14:compatExt spid="_x0000_s21636"/>
                  </a:ext>
                  <a:ext uri="{FF2B5EF4-FFF2-40B4-BE49-F238E27FC236}">
                    <a16:creationId xmlns:a16="http://schemas.microsoft.com/office/drawing/2014/main" id="{00000000-0008-0000-0300-000084540000}"/>
                  </a:ext>
                </a:extLst>
              </xdr:cNvPr>
              <xdr:cNvSpPr/>
            </xdr:nvSpPr>
            <xdr:spPr bwMode="auto">
              <a:xfrm>
                <a:off x="285750" y="432149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116</xdr:row>
          <xdr:rowOff>0</xdr:rowOff>
        </xdr:from>
        <xdr:to>
          <xdr:col>5</xdr:col>
          <xdr:colOff>800100</xdr:colOff>
          <xdr:row>117</xdr:row>
          <xdr:rowOff>0</xdr:rowOff>
        </xdr:to>
        <xdr:grpSp>
          <xdr:nvGrpSpPr>
            <xdr:cNvPr id="35" name="グループ化 34">
              <a:extLst>
                <a:ext uri="{FF2B5EF4-FFF2-40B4-BE49-F238E27FC236}">
                  <a16:creationId xmlns:a16="http://schemas.microsoft.com/office/drawing/2014/main" id="{00000000-0008-0000-0300-000023000000}"/>
                </a:ext>
              </a:extLst>
            </xdr:cNvPr>
            <xdr:cNvGrpSpPr/>
          </xdr:nvGrpSpPr>
          <xdr:grpSpPr>
            <a:xfrm>
              <a:off x="228600" y="43605450"/>
              <a:ext cx="8020050" cy="476250"/>
              <a:chOff x="228600" y="43491225"/>
              <a:chExt cx="8001000" cy="476251"/>
            </a:xfrm>
          </xdr:grpSpPr>
          <xdr:sp macro="" textlink="">
            <xdr:nvSpPr>
              <xdr:cNvPr id="21637" name="Group Box 133" hidden="1">
                <a:extLst>
                  <a:ext uri="{63B3BB69-23CF-44E3-9099-C40C66FF867C}">
                    <a14:compatExt spid="_x0000_s21637"/>
                  </a:ext>
                  <a:ext uri="{FF2B5EF4-FFF2-40B4-BE49-F238E27FC236}">
                    <a16:creationId xmlns:a16="http://schemas.microsoft.com/office/drawing/2014/main" id="{00000000-0008-0000-0300-000085540000}"/>
                  </a:ext>
                </a:extLst>
              </xdr:cNvPr>
              <xdr:cNvSpPr/>
            </xdr:nvSpPr>
            <xdr:spPr bwMode="auto">
              <a:xfrm>
                <a:off x="228600" y="4349122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38" name="Option Button 134" hidden="1">
                <a:extLst>
                  <a:ext uri="{63B3BB69-23CF-44E3-9099-C40C66FF867C}">
                    <a14:compatExt spid="_x0000_s21638"/>
                  </a:ext>
                  <a:ext uri="{FF2B5EF4-FFF2-40B4-BE49-F238E27FC236}">
                    <a16:creationId xmlns:a16="http://schemas.microsoft.com/office/drawing/2014/main" id="{00000000-0008-0000-0300-000086540000}"/>
                  </a:ext>
                </a:extLst>
              </xdr:cNvPr>
              <xdr:cNvSpPr/>
            </xdr:nvSpPr>
            <xdr:spPr bwMode="auto">
              <a:xfrm>
                <a:off x="7448550" y="43691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39" name="Option Button 135" hidden="1">
                <a:extLst>
                  <a:ext uri="{63B3BB69-23CF-44E3-9099-C40C66FF867C}">
                    <a14:compatExt spid="_x0000_s21639"/>
                  </a:ext>
                  <a:ext uri="{FF2B5EF4-FFF2-40B4-BE49-F238E27FC236}">
                    <a16:creationId xmlns:a16="http://schemas.microsoft.com/office/drawing/2014/main" id="{00000000-0008-0000-0300-000087540000}"/>
                  </a:ext>
                </a:extLst>
              </xdr:cNvPr>
              <xdr:cNvSpPr/>
            </xdr:nvSpPr>
            <xdr:spPr bwMode="auto">
              <a:xfrm>
                <a:off x="733425" y="436911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40" name="Option Button 136" hidden="1">
                <a:extLst>
                  <a:ext uri="{63B3BB69-23CF-44E3-9099-C40C66FF867C}">
                    <a14:compatExt spid="_x0000_s21640"/>
                  </a:ext>
                  <a:ext uri="{FF2B5EF4-FFF2-40B4-BE49-F238E27FC236}">
                    <a16:creationId xmlns:a16="http://schemas.microsoft.com/office/drawing/2014/main" id="{00000000-0008-0000-0300-000088540000}"/>
                  </a:ext>
                </a:extLst>
              </xdr:cNvPr>
              <xdr:cNvSpPr/>
            </xdr:nvSpPr>
            <xdr:spPr bwMode="auto">
              <a:xfrm>
                <a:off x="285750" y="43691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122</xdr:row>
          <xdr:rowOff>0</xdr:rowOff>
        </xdr:from>
        <xdr:to>
          <xdr:col>5</xdr:col>
          <xdr:colOff>800100</xdr:colOff>
          <xdr:row>123</xdr:row>
          <xdr:rowOff>0</xdr:rowOff>
        </xdr:to>
        <xdr:grpSp>
          <xdr:nvGrpSpPr>
            <xdr:cNvPr id="36" name="グループ化 35">
              <a:extLst>
                <a:ext uri="{FF2B5EF4-FFF2-40B4-BE49-F238E27FC236}">
                  <a16:creationId xmlns:a16="http://schemas.microsoft.com/office/drawing/2014/main" id="{00000000-0008-0000-0300-000024000000}"/>
                </a:ext>
              </a:extLst>
            </xdr:cNvPr>
            <xdr:cNvGrpSpPr/>
          </xdr:nvGrpSpPr>
          <xdr:grpSpPr>
            <a:xfrm>
              <a:off x="228600" y="45510450"/>
              <a:ext cx="8020050" cy="476250"/>
              <a:chOff x="228600" y="45386703"/>
              <a:chExt cx="8001000" cy="476251"/>
            </a:xfrm>
          </xdr:grpSpPr>
          <xdr:sp macro="" textlink="">
            <xdr:nvSpPr>
              <xdr:cNvPr id="21641" name="Group Box 137" hidden="1">
                <a:extLst>
                  <a:ext uri="{63B3BB69-23CF-44E3-9099-C40C66FF867C}">
                    <a14:compatExt spid="_x0000_s21641"/>
                  </a:ext>
                  <a:ext uri="{FF2B5EF4-FFF2-40B4-BE49-F238E27FC236}">
                    <a16:creationId xmlns:a16="http://schemas.microsoft.com/office/drawing/2014/main" id="{00000000-0008-0000-0300-000089540000}"/>
                  </a:ext>
                </a:extLst>
              </xdr:cNvPr>
              <xdr:cNvSpPr/>
            </xdr:nvSpPr>
            <xdr:spPr bwMode="auto">
              <a:xfrm>
                <a:off x="228600" y="45386703"/>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42" name="Option Button 138" hidden="1">
                <a:extLst>
                  <a:ext uri="{63B3BB69-23CF-44E3-9099-C40C66FF867C}">
                    <a14:compatExt spid="_x0000_s21642"/>
                  </a:ext>
                  <a:ext uri="{FF2B5EF4-FFF2-40B4-BE49-F238E27FC236}">
                    <a16:creationId xmlns:a16="http://schemas.microsoft.com/office/drawing/2014/main" id="{00000000-0008-0000-0300-00008A540000}"/>
                  </a:ext>
                </a:extLst>
              </xdr:cNvPr>
              <xdr:cNvSpPr/>
            </xdr:nvSpPr>
            <xdr:spPr bwMode="auto">
              <a:xfrm>
                <a:off x="7448550" y="45586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43" name="Option Button 139" hidden="1">
                <a:extLst>
                  <a:ext uri="{63B3BB69-23CF-44E3-9099-C40C66FF867C}">
                    <a14:compatExt spid="_x0000_s21643"/>
                  </a:ext>
                  <a:ext uri="{FF2B5EF4-FFF2-40B4-BE49-F238E27FC236}">
                    <a16:creationId xmlns:a16="http://schemas.microsoft.com/office/drawing/2014/main" id="{00000000-0008-0000-0300-00008B540000}"/>
                  </a:ext>
                </a:extLst>
              </xdr:cNvPr>
              <xdr:cNvSpPr/>
            </xdr:nvSpPr>
            <xdr:spPr bwMode="auto">
              <a:xfrm>
                <a:off x="733425" y="45586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44" name="Option Button 140" hidden="1">
                <a:extLst>
                  <a:ext uri="{63B3BB69-23CF-44E3-9099-C40C66FF867C}">
                    <a14:compatExt spid="_x0000_s21644"/>
                  </a:ext>
                  <a:ext uri="{FF2B5EF4-FFF2-40B4-BE49-F238E27FC236}">
                    <a16:creationId xmlns:a16="http://schemas.microsoft.com/office/drawing/2014/main" id="{00000000-0008-0000-0300-00008C540000}"/>
                  </a:ext>
                </a:extLst>
              </xdr:cNvPr>
              <xdr:cNvSpPr/>
            </xdr:nvSpPr>
            <xdr:spPr bwMode="auto">
              <a:xfrm>
                <a:off x="285750" y="45586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123</xdr:row>
          <xdr:rowOff>0</xdr:rowOff>
        </xdr:from>
        <xdr:to>
          <xdr:col>5</xdr:col>
          <xdr:colOff>800100</xdr:colOff>
          <xdr:row>124</xdr:row>
          <xdr:rowOff>0</xdr:rowOff>
        </xdr:to>
        <xdr:grpSp>
          <xdr:nvGrpSpPr>
            <xdr:cNvPr id="37" name="グループ化 36">
              <a:extLst>
                <a:ext uri="{FF2B5EF4-FFF2-40B4-BE49-F238E27FC236}">
                  <a16:creationId xmlns:a16="http://schemas.microsoft.com/office/drawing/2014/main" id="{00000000-0008-0000-0300-000025000000}"/>
                </a:ext>
              </a:extLst>
            </xdr:cNvPr>
            <xdr:cNvGrpSpPr/>
          </xdr:nvGrpSpPr>
          <xdr:grpSpPr>
            <a:xfrm>
              <a:off x="228600" y="45986700"/>
              <a:ext cx="8020050" cy="476250"/>
              <a:chOff x="228600" y="45862954"/>
              <a:chExt cx="8001000" cy="476251"/>
            </a:xfrm>
          </xdr:grpSpPr>
          <xdr:sp macro="" textlink="">
            <xdr:nvSpPr>
              <xdr:cNvPr id="21645" name="Group Box 141" hidden="1">
                <a:extLst>
                  <a:ext uri="{63B3BB69-23CF-44E3-9099-C40C66FF867C}">
                    <a14:compatExt spid="_x0000_s21645"/>
                  </a:ext>
                  <a:ext uri="{FF2B5EF4-FFF2-40B4-BE49-F238E27FC236}">
                    <a16:creationId xmlns:a16="http://schemas.microsoft.com/office/drawing/2014/main" id="{00000000-0008-0000-0300-00008D540000}"/>
                  </a:ext>
                </a:extLst>
              </xdr:cNvPr>
              <xdr:cNvSpPr/>
            </xdr:nvSpPr>
            <xdr:spPr bwMode="auto">
              <a:xfrm>
                <a:off x="228600" y="4586295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46" name="Option Button 142" hidden="1">
                <a:extLst>
                  <a:ext uri="{63B3BB69-23CF-44E3-9099-C40C66FF867C}">
                    <a14:compatExt spid="_x0000_s21646"/>
                  </a:ext>
                  <a:ext uri="{FF2B5EF4-FFF2-40B4-BE49-F238E27FC236}">
                    <a16:creationId xmlns:a16="http://schemas.microsoft.com/office/drawing/2014/main" id="{00000000-0008-0000-0300-00008E540000}"/>
                  </a:ext>
                </a:extLst>
              </xdr:cNvPr>
              <xdr:cNvSpPr/>
            </xdr:nvSpPr>
            <xdr:spPr bwMode="auto">
              <a:xfrm>
                <a:off x="7448550" y="46062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47" name="Option Button 143" hidden="1">
                <a:extLst>
                  <a:ext uri="{63B3BB69-23CF-44E3-9099-C40C66FF867C}">
                    <a14:compatExt spid="_x0000_s21647"/>
                  </a:ext>
                  <a:ext uri="{FF2B5EF4-FFF2-40B4-BE49-F238E27FC236}">
                    <a16:creationId xmlns:a16="http://schemas.microsoft.com/office/drawing/2014/main" id="{00000000-0008-0000-0300-00008F540000}"/>
                  </a:ext>
                </a:extLst>
              </xdr:cNvPr>
              <xdr:cNvSpPr/>
            </xdr:nvSpPr>
            <xdr:spPr bwMode="auto">
              <a:xfrm>
                <a:off x="733425" y="460629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48" name="Option Button 144" hidden="1">
                <a:extLst>
                  <a:ext uri="{63B3BB69-23CF-44E3-9099-C40C66FF867C}">
                    <a14:compatExt spid="_x0000_s21648"/>
                  </a:ext>
                  <a:ext uri="{FF2B5EF4-FFF2-40B4-BE49-F238E27FC236}">
                    <a16:creationId xmlns:a16="http://schemas.microsoft.com/office/drawing/2014/main" id="{00000000-0008-0000-0300-000090540000}"/>
                  </a:ext>
                </a:extLst>
              </xdr:cNvPr>
              <xdr:cNvSpPr/>
            </xdr:nvSpPr>
            <xdr:spPr bwMode="auto">
              <a:xfrm>
                <a:off x="285750" y="46062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124</xdr:row>
          <xdr:rowOff>0</xdr:rowOff>
        </xdr:from>
        <xdr:to>
          <xdr:col>5</xdr:col>
          <xdr:colOff>800100</xdr:colOff>
          <xdr:row>125</xdr:row>
          <xdr:rowOff>0</xdr:rowOff>
        </xdr:to>
        <xdr:grpSp>
          <xdr:nvGrpSpPr>
            <xdr:cNvPr id="38" name="グループ化 37">
              <a:extLst>
                <a:ext uri="{FF2B5EF4-FFF2-40B4-BE49-F238E27FC236}">
                  <a16:creationId xmlns:a16="http://schemas.microsoft.com/office/drawing/2014/main" id="{00000000-0008-0000-0300-000026000000}"/>
                </a:ext>
              </a:extLst>
            </xdr:cNvPr>
            <xdr:cNvGrpSpPr/>
          </xdr:nvGrpSpPr>
          <xdr:grpSpPr>
            <a:xfrm>
              <a:off x="228600" y="46462950"/>
              <a:ext cx="8020050" cy="476250"/>
              <a:chOff x="228600" y="46339204"/>
              <a:chExt cx="8001000" cy="476251"/>
            </a:xfrm>
          </xdr:grpSpPr>
          <xdr:sp macro="" textlink="">
            <xdr:nvSpPr>
              <xdr:cNvPr id="21649" name="Group Box 145" hidden="1">
                <a:extLst>
                  <a:ext uri="{63B3BB69-23CF-44E3-9099-C40C66FF867C}">
                    <a14:compatExt spid="_x0000_s21649"/>
                  </a:ext>
                  <a:ext uri="{FF2B5EF4-FFF2-40B4-BE49-F238E27FC236}">
                    <a16:creationId xmlns:a16="http://schemas.microsoft.com/office/drawing/2014/main" id="{00000000-0008-0000-0300-000091540000}"/>
                  </a:ext>
                </a:extLst>
              </xdr:cNvPr>
              <xdr:cNvSpPr/>
            </xdr:nvSpPr>
            <xdr:spPr bwMode="auto">
              <a:xfrm>
                <a:off x="228600" y="4633920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50" name="Option Button 146" hidden="1">
                <a:extLst>
                  <a:ext uri="{63B3BB69-23CF-44E3-9099-C40C66FF867C}">
                    <a14:compatExt spid="_x0000_s21650"/>
                  </a:ext>
                  <a:ext uri="{FF2B5EF4-FFF2-40B4-BE49-F238E27FC236}">
                    <a16:creationId xmlns:a16="http://schemas.microsoft.com/office/drawing/2014/main" id="{00000000-0008-0000-0300-000092540000}"/>
                  </a:ext>
                </a:extLst>
              </xdr:cNvPr>
              <xdr:cNvSpPr/>
            </xdr:nvSpPr>
            <xdr:spPr bwMode="auto">
              <a:xfrm>
                <a:off x="7448550" y="46539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51" name="Option Button 147" hidden="1">
                <a:extLst>
                  <a:ext uri="{63B3BB69-23CF-44E3-9099-C40C66FF867C}">
                    <a14:compatExt spid="_x0000_s21651"/>
                  </a:ext>
                  <a:ext uri="{FF2B5EF4-FFF2-40B4-BE49-F238E27FC236}">
                    <a16:creationId xmlns:a16="http://schemas.microsoft.com/office/drawing/2014/main" id="{00000000-0008-0000-0300-000093540000}"/>
                  </a:ext>
                </a:extLst>
              </xdr:cNvPr>
              <xdr:cNvSpPr/>
            </xdr:nvSpPr>
            <xdr:spPr bwMode="auto">
              <a:xfrm>
                <a:off x="733425" y="46539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52" name="Option Button 148" hidden="1">
                <a:extLst>
                  <a:ext uri="{63B3BB69-23CF-44E3-9099-C40C66FF867C}">
                    <a14:compatExt spid="_x0000_s21652"/>
                  </a:ext>
                  <a:ext uri="{FF2B5EF4-FFF2-40B4-BE49-F238E27FC236}">
                    <a16:creationId xmlns:a16="http://schemas.microsoft.com/office/drawing/2014/main" id="{00000000-0008-0000-0300-000094540000}"/>
                  </a:ext>
                </a:extLst>
              </xdr:cNvPr>
              <xdr:cNvSpPr/>
            </xdr:nvSpPr>
            <xdr:spPr bwMode="auto">
              <a:xfrm>
                <a:off x="285750" y="46539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125</xdr:row>
          <xdr:rowOff>0</xdr:rowOff>
        </xdr:from>
        <xdr:to>
          <xdr:col>5</xdr:col>
          <xdr:colOff>800100</xdr:colOff>
          <xdr:row>126</xdr:row>
          <xdr:rowOff>0</xdr:rowOff>
        </xdr:to>
        <xdr:grpSp>
          <xdr:nvGrpSpPr>
            <xdr:cNvPr id="39" name="グループ化 38">
              <a:extLst>
                <a:ext uri="{FF2B5EF4-FFF2-40B4-BE49-F238E27FC236}">
                  <a16:creationId xmlns:a16="http://schemas.microsoft.com/office/drawing/2014/main" id="{00000000-0008-0000-0300-000027000000}"/>
                </a:ext>
              </a:extLst>
            </xdr:cNvPr>
            <xdr:cNvGrpSpPr/>
          </xdr:nvGrpSpPr>
          <xdr:grpSpPr>
            <a:xfrm>
              <a:off x="228600" y="46939200"/>
              <a:ext cx="8020050" cy="476250"/>
              <a:chOff x="228600" y="46815455"/>
              <a:chExt cx="8001000" cy="476251"/>
            </a:xfrm>
          </xdr:grpSpPr>
          <xdr:sp macro="" textlink="">
            <xdr:nvSpPr>
              <xdr:cNvPr id="21653" name="Group Box 149" hidden="1">
                <a:extLst>
                  <a:ext uri="{63B3BB69-23CF-44E3-9099-C40C66FF867C}">
                    <a14:compatExt spid="_x0000_s21653"/>
                  </a:ext>
                  <a:ext uri="{FF2B5EF4-FFF2-40B4-BE49-F238E27FC236}">
                    <a16:creationId xmlns:a16="http://schemas.microsoft.com/office/drawing/2014/main" id="{00000000-0008-0000-0300-000095540000}"/>
                  </a:ext>
                </a:extLst>
              </xdr:cNvPr>
              <xdr:cNvSpPr/>
            </xdr:nvSpPr>
            <xdr:spPr bwMode="auto">
              <a:xfrm>
                <a:off x="228600" y="4681545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54" name="Option Button 150" hidden="1">
                <a:extLst>
                  <a:ext uri="{63B3BB69-23CF-44E3-9099-C40C66FF867C}">
                    <a14:compatExt spid="_x0000_s21654"/>
                  </a:ext>
                  <a:ext uri="{FF2B5EF4-FFF2-40B4-BE49-F238E27FC236}">
                    <a16:creationId xmlns:a16="http://schemas.microsoft.com/office/drawing/2014/main" id="{00000000-0008-0000-0300-000096540000}"/>
                  </a:ext>
                </a:extLst>
              </xdr:cNvPr>
              <xdr:cNvSpPr/>
            </xdr:nvSpPr>
            <xdr:spPr bwMode="auto">
              <a:xfrm>
                <a:off x="7448550" y="47015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55" name="Option Button 151" hidden="1">
                <a:extLst>
                  <a:ext uri="{63B3BB69-23CF-44E3-9099-C40C66FF867C}">
                    <a14:compatExt spid="_x0000_s21655"/>
                  </a:ext>
                  <a:ext uri="{FF2B5EF4-FFF2-40B4-BE49-F238E27FC236}">
                    <a16:creationId xmlns:a16="http://schemas.microsoft.com/office/drawing/2014/main" id="{00000000-0008-0000-0300-000097540000}"/>
                  </a:ext>
                </a:extLst>
              </xdr:cNvPr>
              <xdr:cNvSpPr/>
            </xdr:nvSpPr>
            <xdr:spPr bwMode="auto">
              <a:xfrm>
                <a:off x="733425" y="47015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56" name="Option Button 152" hidden="1">
                <a:extLst>
                  <a:ext uri="{63B3BB69-23CF-44E3-9099-C40C66FF867C}">
                    <a14:compatExt spid="_x0000_s21656"/>
                  </a:ext>
                  <a:ext uri="{FF2B5EF4-FFF2-40B4-BE49-F238E27FC236}">
                    <a16:creationId xmlns:a16="http://schemas.microsoft.com/office/drawing/2014/main" id="{00000000-0008-0000-0300-000098540000}"/>
                  </a:ext>
                </a:extLst>
              </xdr:cNvPr>
              <xdr:cNvSpPr/>
            </xdr:nvSpPr>
            <xdr:spPr bwMode="auto">
              <a:xfrm>
                <a:off x="285750" y="47015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140</xdr:row>
          <xdr:rowOff>0</xdr:rowOff>
        </xdr:from>
        <xdr:to>
          <xdr:col>5</xdr:col>
          <xdr:colOff>800100</xdr:colOff>
          <xdr:row>141</xdr:row>
          <xdr:rowOff>0</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228600" y="52978050"/>
              <a:ext cx="8020050" cy="476250"/>
              <a:chOff x="228600" y="52835266"/>
              <a:chExt cx="8001000" cy="476251"/>
            </a:xfrm>
          </xdr:grpSpPr>
          <xdr:sp macro="" textlink="">
            <xdr:nvSpPr>
              <xdr:cNvPr id="21657" name="Group Box 153" hidden="1">
                <a:extLst>
                  <a:ext uri="{63B3BB69-23CF-44E3-9099-C40C66FF867C}">
                    <a14:compatExt spid="_x0000_s21657"/>
                  </a:ext>
                  <a:ext uri="{FF2B5EF4-FFF2-40B4-BE49-F238E27FC236}">
                    <a16:creationId xmlns:a16="http://schemas.microsoft.com/office/drawing/2014/main" id="{00000000-0008-0000-0300-000099540000}"/>
                  </a:ext>
                </a:extLst>
              </xdr:cNvPr>
              <xdr:cNvSpPr/>
            </xdr:nvSpPr>
            <xdr:spPr bwMode="auto">
              <a:xfrm>
                <a:off x="228600" y="52835266"/>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58" name="Option Button 154" hidden="1">
                <a:extLst>
                  <a:ext uri="{63B3BB69-23CF-44E3-9099-C40C66FF867C}">
                    <a14:compatExt spid="_x0000_s21658"/>
                  </a:ext>
                  <a:ext uri="{FF2B5EF4-FFF2-40B4-BE49-F238E27FC236}">
                    <a16:creationId xmlns:a16="http://schemas.microsoft.com/office/drawing/2014/main" id="{00000000-0008-0000-0300-00009A540000}"/>
                  </a:ext>
                </a:extLst>
              </xdr:cNvPr>
              <xdr:cNvSpPr/>
            </xdr:nvSpPr>
            <xdr:spPr bwMode="auto">
              <a:xfrm>
                <a:off x="7448550" y="53035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59" name="Option Button 155" hidden="1">
                <a:extLst>
                  <a:ext uri="{63B3BB69-23CF-44E3-9099-C40C66FF867C}">
                    <a14:compatExt spid="_x0000_s21659"/>
                  </a:ext>
                  <a:ext uri="{FF2B5EF4-FFF2-40B4-BE49-F238E27FC236}">
                    <a16:creationId xmlns:a16="http://schemas.microsoft.com/office/drawing/2014/main" id="{00000000-0008-0000-0300-00009B540000}"/>
                  </a:ext>
                </a:extLst>
              </xdr:cNvPr>
              <xdr:cNvSpPr/>
            </xdr:nvSpPr>
            <xdr:spPr bwMode="auto">
              <a:xfrm>
                <a:off x="733425" y="53035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60" name="Option Button 156" hidden="1">
                <a:extLst>
                  <a:ext uri="{63B3BB69-23CF-44E3-9099-C40C66FF867C}">
                    <a14:compatExt spid="_x0000_s21660"/>
                  </a:ext>
                  <a:ext uri="{FF2B5EF4-FFF2-40B4-BE49-F238E27FC236}">
                    <a16:creationId xmlns:a16="http://schemas.microsoft.com/office/drawing/2014/main" id="{00000000-0008-0000-0300-00009C540000}"/>
                  </a:ext>
                </a:extLst>
              </xdr:cNvPr>
              <xdr:cNvSpPr/>
            </xdr:nvSpPr>
            <xdr:spPr bwMode="auto">
              <a:xfrm>
                <a:off x="285750" y="53035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141</xdr:row>
          <xdr:rowOff>0</xdr:rowOff>
        </xdr:from>
        <xdr:to>
          <xdr:col>5</xdr:col>
          <xdr:colOff>800100</xdr:colOff>
          <xdr:row>142</xdr:row>
          <xdr:rowOff>0</xdr:rowOff>
        </xdr:to>
        <xdr:grpSp>
          <xdr:nvGrpSpPr>
            <xdr:cNvPr id="41" name="グループ化 40">
              <a:extLst>
                <a:ext uri="{FF2B5EF4-FFF2-40B4-BE49-F238E27FC236}">
                  <a16:creationId xmlns:a16="http://schemas.microsoft.com/office/drawing/2014/main" id="{00000000-0008-0000-0300-000029000000}"/>
                </a:ext>
              </a:extLst>
            </xdr:cNvPr>
            <xdr:cNvGrpSpPr/>
          </xdr:nvGrpSpPr>
          <xdr:grpSpPr>
            <a:xfrm>
              <a:off x="228600" y="53454300"/>
              <a:ext cx="8020050" cy="476250"/>
              <a:chOff x="228600" y="53311517"/>
              <a:chExt cx="8001000" cy="476251"/>
            </a:xfrm>
          </xdr:grpSpPr>
          <xdr:sp macro="" textlink="">
            <xdr:nvSpPr>
              <xdr:cNvPr id="21661" name="Group Box 157" hidden="1">
                <a:extLst>
                  <a:ext uri="{63B3BB69-23CF-44E3-9099-C40C66FF867C}">
                    <a14:compatExt spid="_x0000_s21661"/>
                  </a:ext>
                  <a:ext uri="{FF2B5EF4-FFF2-40B4-BE49-F238E27FC236}">
                    <a16:creationId xmlns:a16="http://schemas.microsoft.com/office/drawing/2014/main" id="{00000000-0008-0000-0300-00009D540000}"/>
                  </a:ext>
                </a:extLst>
              </xdr:cNvPr>
              <xdr:cNvSpPr/>
            </xdr:nvSpPr>
            <xdr:spPr bwMode="auto">
              <a:xfrm>
                <a:off x="228600" y="5331151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62" name="Option Button 158" hidden="1">
                <a:extLst>
                  <a:ext uri="{63B3BB69-23CF-44E3-9099-C40C66FF867C}">
                    <a14:compatExt spid="_x0000_s21662"/>
                  </a:ext>
                  <a:ext uri="{FF2B5EF4-FFF2-40B4-BE49-F238E27FC236}">
                    <a16:creationId xmlns:a16="http://schemas.microsoft.com/office/drawing/2014/main" id="{00000000-0008-0000-0300-00009E540000}"/>
                  </a:ext>
                </a:extLst>
              </xdr:cNvPr>
              <xdr:cNvSpPr/>
            </xdr:nvSpPr>
            <xdr:spPr bwMode="auto">
              <a:xfrm>
                <a:off x="7448550" y="53511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63" name="Option Button 159" hidden="1">
                <a:extLst>
                  <a:ext uri="{63B3BB69-23CF-44E3-9099-C40C66FF867C}">
                    <a14:compatExt spid="_x0000_s21663"/>
                  </a:ext>
                  <a:ext uri="{FF2B5EF4-FFF2-40B4-BE49-F238E27FC236}">
                    <a16:creationId xmlns:a16="http://schemas.microsoft.com/office/drawing/2014/main" id="{00000000-0008-0000-0300-00009F540000}"/>
                  </a:ext>
                </a:extLst>
              </xdr:cNvPr>
              <xdr:cNvSpPr/>
            </xdr:nvSpPr>
            <xdr:spPr bwMode="auto">
              <a:xfrm>
                <a:off x="733425" y="53511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64" name="Option Button 160" hidden="1">
                <a:extLst>
                  <a:ext uri="{63B3BB69-23CF-44E3-9099-C40C66FF867C}">
                    <a14:compatExt spid="_x0000_s21664"/>
                  </a:ext>
                  <a:ext uri="{FF2B5EF4-FFF2-40B4-BE49-F238E27FC236}">
                    <a16:creationId xmlns:a16="http://schemas.microsoft.com/office/drawing/2014/main" id="{00000000-0008-0000-0300-0000A0540000}"/>
                  </a:ext>
                </a:extLst>
              </xdr:cNvPr>
              <xdr:cNvSpPr/>
            </xdr:nvSpPr>
            <xdr:spPr bwMode="auto">
              <a:xfrm>
                <a:off x="285750" y="53511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145</xdr:row>
          <xdr:rowOff>0</xdr:rowOff>
        </xdr:from>
        <xdr:to>
          <xdr:col>5</xdr:col>
          <xdr:colOff>800100</xdr:colOff>
          <xdr:row>146</xdr:row>
          <xdr:rowOff>0</xdr:rowOff>
        </xdr:to>
        <xdr:grpSp>
          <xdr:nvGrpSpPr>
            <xdr:cNvPr id="42" name="グループ化 41">
              <a:extLst>
                <a:ext uri="{FF2B5EF4-FFF2-40B4-BE49-F238E27FC236}">
                  <a16:creationId xmlns:a16="http://schemas.microsoft.com/office/drawing/2014/main" id="{00000000-0008-0000-0300-00002A000000}"/>
                </a:ext>
              </a:extLst>
            </xdr:cNvPr>
            <xdr:cNvGrpSpPr/>
          </xdr:nvGrpSpPr>
          <xdr:grpSpPr>
            <a:xfrm>
              <a:off x="228600" y="54749700"/>
              <a:ext cx="8020050" cy="476250"/>
              <a:chOff x="228600" y="54606919"/>
              <a:chExt cx="8001000" cy="476251"/>
            </a:xfrm>
          </xdr:grpSpPr>
          <xdr:sp macro="" textlink="">
            <xdr:nvSpPr>
              <xdr:cNvPr id="21665" name="Group Box 161" hidden="1">
                <a:extLst>
                  <a:ext uri="{63B3BB69-23CF-44E3-9099-C40C66FF867C}">
                    <a14:compatExt spid="_x0000_s21665"/>
                  </a:ext>
                  <a:ext uri="{FF2B5EF4-FFF2-40B4-BE49-F238E27FC236}">
                    <a16:creationId xmlns:a16="http://schemas.microsoft.com/office/drawing/2014/main" id="{00000000-0008-0000-0300-0000A1540000}"/>
                  </a:ext>
                </a:extLst>
              </xdr:cNvPr>
              <xdr:cNvSpPr/>
            </xdr:nvSpPr>
            <xdr:spPr bwMode="auto">
              <a:xfrm>
                <a:off x="228600" y="54606919"/>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66" name="Option Button 162" hidden="1">
                <a:extLst>
                  <a:ext uri="{63B3BB69-23CF-44E3-9099-C40C66FF867C}">
                    <a14:compatExt spid="_x0000_s21666"/>
                  </a:ext>
                  <a:ext uri="{FF2B5EF4-FFF2-40B4-BE49-F238E27FC236}">
                    <a16:creationId xmlns:a16="http://schemas.microsoft.com/office/drawing/2014/main" id="{00000000-0008-0000-0300-0000A2540000}"/>
                  </a:ext>
                </a:extLst>
              </xdr:cNvPr>
              <xdr:cNvSpPr/>
            </xdr:nvSpPr>
            <xdr:spPr bwMode="auto">
              <a:xfrm>
                <a:off x="7448550" y="54806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67" name="Option Button 163" hidden="1">
                <a:extLst>
                  <a:ext uri="{63B3BB69-23CF-44E3-9099-C40C66FF867C}">
                    <a14:compatExt spid="_x0000_s21667"/>
                  </a:ext>
                  <a:ext uri="{FF2B5EF4-FFF2-40B4-BE49-F238E27FC236}">
                    <a16:creationId xmlns:a16="http://schemas.microsoft.com/office/drawing/2014/main" id="{00000000-0008-0000-0300-0000A3540000}"/>
                  </a:ext>
                </a:extLst>
              </xdr:cNvPr>
              <xdr:cNvSpPr/>
            </xdr:nvSpPr>
            <xdr:spPr bwMode="auto">
              <a:xfrm>
                <a:off x="733425" y="54806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68" name="Option Button 164" hidden="1">
                <a:extLst>
                  <a:ext uri="{63B3BB69-23CF-44E3-9099-C40C66FF867C}">
                    <a14:compatExt spid="_x0000_s21668"/>
                  </a:ext>
                  <a:ext uri="{FF2B5EF4-FFF2-40B4-BE49-F238E27FC236}">
                    <a16:creationId xmlns:a16="http://schemas.microsoft.com/office/drawing/2014/main" id="{00000000-0008-0000-0300-0000A4540000}"/>
                  </a:ext>
                </a:extLst>
              </xdr:cNvPr>
              <xdr:cNvSpPr/>
            </xdr:nvSpPr>
            <xdr:spPr bwMode="auto">
              <a:xfrm>
                <a:off x="285750" y="54806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146</xdr:row>
          <xdr:rowOff>0</xdr:rowOff>
        </xdr:from>
        <xdr:to>
          <xdr:col>5</xdr:col>
          <xdr:colOff>800100</xdr:colOff>
          <xdr:row>147</xdr:row>
          <xdr:rowOff>0</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228600" y="55225950"/>
              <a:ext cx="8020050" cy="476250"/>
              <a:chOff x="228600" y="55083170"/>
              <a:chExt cx="8001000" cy="476251"/>
            </a:xfrm>
          </xdr:grpSpPr>
          <xdr:sp macro="" textlink="">
            <xdr:nvSpPr>
              <xdr:cNvPr id="21669" name="Group Box 165" hidden="1">
                <a:extLst>
                  <a:ext uri="{63B3BB69-23CF-44E3-9099-C40C66FF867C}">
                    <a14:compatExt spid="_x0000_s21669"/>
                  </a:ext>
                  <a:ext uri="{FF2B5EF4-FFF2-40B4-BE49-F238E27FC236}">
                    <a16:creationId xmlns:a16="http://schemas.microsoft.com/office/drawing/2014/main" id="{00000000-0008-0000-0300-0000A5540000}"/>
                  </a:ext>
                </a:extLst>
              </xdr:cNvPr>
              <xdr:cNvSpPr/>
            </xdr:nvSpPr>
            <xdr:spPr bwMode="auto">
              <a:xfrm>
                <a:off x="228600" y="55083170"/>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70" name="Option Button 166" hidden="1">
                <a:extLst>
                  <a:ext uri="{63B3BB69-23CF-44E3-9099-C40C66FF867C}">
                    <a14:compatExt spid="_x0000_s21670"/>
                  </a:ext>
                  <a:ext uri="{FF2B5EF4-FFF2-40B4-BE49-F238E27FC236}">
                    <a16:creationId xmlns:a16="http://schemas.microsoft.com/office/drawing/2014/main" id="{00000000-0008-0000-0300-0000A6540000}"/>
                  </a:ext>
                </a:extLst>
              </xdr:cNvPr>
              <xdr:cNvSpPr/>
            </xdr:nvSpPr>
            <xdr:spPr bwMode="auto">
              <a:xfrm>
                <a:off x="7448550" y="55283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71" name="Option Button 167" hidden="1">
                <a:extLst>
                  <a:ext uri="{63B3BB69-23CF-44E3-9099-C40C66FF867C}">
                    <a14:compatExt spid="_x0000_s21671"/>
                  </a:ext>
                  <a:ext uri="{FF2B5EF4-FFF2-40B4-BE49-F238E27FC236}">
                    <a16:creationId xmlns:a16="http://schemas.microsoft.com/office/drawing/2014/main" id="{00000000-0008-0000-0300-0000A7540000}"/>
                  </a:ext>
                </a:extLst>
              </xdr:cNvPr>
              <xdr:cNvSpPr/>
            </xdr:nvSpPr>
            <xdr:spPr bwMode="auto">
              <a:xfrm>
                <a:off x="733425" y="55283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72" name="Option Button 168" hidden="1">
                <a:extLst>
                  <a:ext uri="{63B3BB69-23CF-44E3-9099-C40C66FF867C}">
                    <a14:compatExt spid="_x0000_s21672"/>
                  </a:ext>
                  <a:ext uri="{FF2B5EF4-FFF2-40B4-BE49-F238E27FC236}">
                    <a16:creationId xmlns:a16="http://schemas.microsoft.com/office/drawing/2014/main" id="{00000000-0008-0000-0300-0000A8540000}"/>
                  </a:ext>
                </a:extLst>
              </xdr:cNvPr>
              <xdr:cNvSpPr/>
            </xdr:nvSpPr>
            <xdr:spPr bwMode="auto">
              <a:xfrm>
                <a:off x="285750" y="55283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150</xdr:row>
          <xdr:rowOff>0</xdr:rowOff>
        </xdr:from>
        <xdr:to>
          <xdr:col>5</xdr:col>
          <xdr:colOff>800100</xdr:colOff>
          <xdr:row>151</xdr:row>
          <xdr:rowOff>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228600" y="56521350"/>
              <a:ext cx="8020050" cy="476250"/>
              <a:chOff x="228600" y="56378454"/>
              <a:chExt cx="8001000" cy="476250"/>
            </a:xfrm>
          </xdr:grpSpPr>
          <xdr:sp macro="" textlink="">
            <xdr:nvSpPr>
              <xdr:cNvPr id="21673" name="Group Box 169" hidden="1">
                <a:extLst>
                  <a:ext uri="{63B3BB69-23CF-44E3-9099-C40C66FF867C}">
                    <a14:compatExt spid="_x0000_s21673"/>
                  </a:ext>
                  <a:ext uri="{FF2B5EF4-FFF2-40B4-BE49-F238E27FC236}">
                    <a16:creationId xmlns:a16="http://schemas.microsoft.com/office/drawing/2014/main" id="{00000000-0008-0000-0300-0000A9540000}"/>
                  </a:ext>
                </a:extLst>
              </xdr:cNvPr>
              <xdr:cNvSpPr/>
            </xdr:nvSpPr>
            <xdr:spPr bwMode="auto">
              <a:xfrm>
                <a:off x="228600" y="56378454"/>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674" name="Option Button 170" hidden="1">
                <a:extLst>
                  <a:ext uri="{63B3BB69-23CF-44E3-9099-C40C66FF867C}">
                    <a14:compatExt spid="_x0000_s21674"/>
                  </a:ext>
                  <a:ext uri="{FF2B5EF4-FFF2-40B4-BE49-F238E27FC236}">
                    <a16:creationId xmlns:a16="http://schemas.microsoft.com/office/drawing/2014/main" id="{00000000-0008-0000-0300-0000AA540000}"/>
                  </a:ext>
                </a:extLst>
              </xdr:cNvPr>
              <xdr:cNvSpPr/>
            </xdr:nvSpPr>
            <xdr:spPr bwMode="auto">
              <a:xfrm>
                <a:off x="7448550" y="56578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75" name="Option Button 171" hidden="1">
                <a:extLst>
                  <a:ext uri="{63B3BB69-23CF-44E3-9099-C40C66FF867C}">
                    <a14:compatExt spid="_x0000_s21675"/>
                  </a:ext>
                  <a:ext uri="{FF2B5EF4-FFF2-40B4-BE49-F238E27FC236}">
                    <a16:creationId xmlns:a16="http://schemas.microsoft.com/office/drawing/2014/main" id="{00000000-0008-0000-0300-0000AB540000}"/>
                  </a:ext>
                </a:extLst>
              </xdr:cNvPr>
              <xdr:cNvSpPr/>
            </xdr:nvSpPr>
            <xdr:spPr bwMode="auto">
              <a:xfrm>
                <a:off x="733425" y="56578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76" name="Option Button 172" hidden="1">
                <a:extLst>
                  <a:ext uri="{63B3BB69-23CF-44E3-9099-C40C66FF867C}">
                    <a14:compatExt spid="_x0000_s21676"/>
                  </a:ext>
                  <a:ext uri="{FF2B5EF4-FFF2-40B4-BE49-F238E27FC236}">
                    <a16:creationId xmlns:a16="http://schemas.microsoft.com/office/drawing/2014/main" id="{00000000-0008-0000-0300-0000AC540000}"/>
                  </a:ext>
                </a:extLst>
              </xdr:cNvPr>
              <xdr:cNvSpPr/>
            </xdr:nvSpPr>
            <xdr:spPr bwMode="auto">
              <a:xfrm>
                <a:off x="285750" y="56578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151</xdr:row>
          <xdr:rowOff>0</xdr:rowOff>
        </xdr:from>
        <xdr:to>
          <xdr:col>5</xdr:col>
          <xdr:colOff>800100</xdr:colOff>
          <xdr:row>152</xdr:row>
          <xdr:rowOff>0</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228600" y="56997600"/>
              <a:ext cx="8020050" cy="476250"/>
              <a:chOff x="228600" y="56854823"/>
              <a:chExt cx="8001000" cy="476251"/>
            </a:xfrm>
          </xdr:grpSpPr>
          <xdr:sp macro="" textlink="">
            <xdr:nvSpPr>
              <xdr:cNvPr id="21677" name="Group Box 173" hidden="1">
                <a:extLst>
                  <a:ext uri="{63B3BB69-23CF-44E3-9099-C40C66FF867C}">
                    <a14:compatExt spid="_x0000_s21677"/>
                  </a:ext>
                  <a:ext uri="{FF2B5EF4-FFF2-40B4-BE49-F238E27FC236}">
                    <a16:creationId xmlns:a16="http://schemas.microsoft.com/office/drawing/2014/main" id="{00000000-0008-0000-0300-0000AD540000}"/>
                  </a:ext>
                </a:extLst>
              </xdr:cNvPr>
              <xdr:cNvSpPr/>
            </xdr:nvSpPr>
            <xdr:spPr bwMode="auto">
              <a:xfrm>
                <a:off x="228600" y="56854823"/>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78" name="Option Button 174" hidden="1">
                <a:extLst>
                  <a:ext uri="{63B3BB69-23CF-44E3-9099-C40C66FF867C}">
                    <a14:compatExt spid="_x0000_s21678"/>
                  </a:ext>
                  <a:ext uri="{FF2B5EF4-FFF2-40B4-BE49-F238E27FC236}">
                    <a16:creationId xmlns:a16="http://schemas.microsoft.com/office/drawing/2014/main" id="{00000000-0008-0000-0300-0000AE540000}"/>
                  </a:ext>
                </a:extLst>
              </xdr:cNvPr>
              <xdr:cNvSpPr/>
            </xdr:nvSpPr>
            <xdr:spPr bwMode="auto">
              <a:xfrm>
                <a:off x="7448550" y="57054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79" name="Option Button 175" hidden="1">
                <a:extLst>
                  <a:ext uri="{63B3BB69-23CF-44E3-9099-C40C66FF867C}">
                    <a14:compatExt spid="_x0000_s21679"/>
                  </a:ext>
                  <a:ext uri="{FF2B5EF4-FFF2-40B4-BE49-F238E27FC236}">
                    <a16:creationId xmlns:a16="http://schemas.microsoft.com/office/drawing/2014/main" id="{00000000-0008-0000-0300-0000AF540000}"/>
                  </a:ext>
                </a:extLst>
              </xdr:cNvPr>
              <xdr:cNvSpPr/>
            </xdr:nvSpPr>
            <xdr:spPr bwMode="auto">
              <a:xfrm>
                <a:off x="733425" y="57054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80" name="Option Button 176" hidden="1">
                <a:extLst>
                  <a:ext uri="{63B3BB69-23CF-44E3-9099-C40C66FF867C}">
                    <a14:compatExt spid="_x0000_s21680"/>
                  </a:ext>
                  <a:ext uri="{FF2B5EF4-FFF2-40B4-BE49-F238E27FC236}">
                    <a16:creationId xmlns:a16="http://schemas.microsoft.com/office/drawing/2014/main" id="{00000000-0008-0000-0300-0000B0540000}"/>
                  </a:ext>
                </a:extLst>
              </xdr:cNvPr>
              <xdr:cNvSpPr/>
            </xdr:nvSpPr>
            <xdr:spPr bwMode="auto">
              <a:xfrm>
                <a:off x="285750" y="57054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152</xdr:row>
          <xdr:rowOff>0</xdr:rowOff>
        </xdr:from>
        <xdr:to>
          <xdr:col>5</xdr:col>
          <xdr:colOff>800100</xdr:colOff>
          <xdr:row>153</xdr:row>
          <xdr:rowOff>0</xdr:rowOff>
        </xdr:to>
        <xdr:grpSp>
          <xdr:nvGrpSpPr>
            <xdr:cNvPr id="46" name="グループ化 45">
              <a:extLst>
                <a:ext uri="{FF2B5EF4-FFF2-40B4-BE49-F238E27FC236}">
                  <a16:creationId xmlns:a16="http://schemas.microsoft.com/office/drawing/2014/main" id="{00000000-0008-0000-0300-00002E000000}"/>
                </a:ext>
              </a:extLst>
            </xdr:cNvPr>
            <xdr:cNvGrpSpPr/>
          </xdr:nvGrpSpPr>
          <xdr:grpSpPr>
            <a:xfrm>
              <a:off x="228600" y="57473850"/>
              <a:ext cx="8020050" cy="476250"/>
              <a:chOff x="228600" y="57331074"/>
              <a:chExt cx="8001000" cy="476251"/>
            </a:xfrm>
          </xdr:grpSpPr>
          <xdr:sp macro="" textlink="">
            <xdr:nvSpPr>
              <xdr:cNvPr id="21681" name="Group Box 177" hidden="1">
                <a:extLst>
                  <a:ext uri="{63B3BB69-23CF-44E3-9099-C40C66FF867C}">
                    <a14:compatExt spid="_x0000_s21681"/>
                  </a:ext>
                  <a:ext uri="{FF2B5EF4-FFF2-40B4-BE49-F238E27FC236}">
                    <a16:creationId xmlns:a16="http://schemas.microsoft.com/office/drawing/2014/main" id="{00000000-0008-0000-0300-0000B1540000}"/>
                  </a:ext>
                </a:extLst>
              </xdr:cNvPr>
              <xdr:cNvSpPr/>
            </xdr:nvSpPr>
            <xdr:spPr bwMode="auto">
              <a:xfrm>
                <a:off x="228600" y="5733107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82" name="Option Button 178" hidden="1">
                <a:extLst>
                  <a:ext uri="{63B3BB69-23CF-44E3-9099-C40C66FF867C}">
                    <a14:compatExt spid="_x0000_s21682"/>
                  </a:ext>
                  <a:ext uri="{FF2B5EF4-FFF2-40B4-BE49-F238E27FC236}">
                    <a16:creationId xmlns:a16="http://schemas.microsoft.com/office/drawing/2014/main" id="{00000000-0008-0000-0300-0000B2540000}"/>
                  </a:ext>
                </a:extLst>
              </xdr:cNvPr>
              <xdr:cNvSpPr/>
            </xdr:nvSpPr>
            <xdr:spPr bwMode="auto">
              <a:xfrm>
                <a:off x="7448550" y="575310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83" name="Option Button 179" hidden="1">
                <a:extLst>
                  <a:ext uri="{63B3BB69-23CF-44E3-9099-C40C66FF867C}">
                    <a14:compatExt spid="_x0000_s21683"/>
                  </a:ext>
                  <a:ext uri="{FF2B5EF4-FFF2-40B4-BE49-F238E27FC236}">
                    <a16:creationId xmlns:a16="http://schemas.microsoft.com/office/drawing/2014/main" id="{00000000-0008-0000-0300-0000B3540000}"/>
                  </a:ext>
                </a:extLst>
              </xdr:cNvPr>
              <xdr:cNvSpPr/>
            </xdr:nvSpPr>
            <xdr:spPr bwMode="auto">
              <a:xfrm>
                <a:off x="733425" y="575310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84" name="Option Button 180" hidden="1">
                <a:extLst>
                  <a:ext uri="{63B3BB69-23CF-44E3-9099-C40C66FF867C}">
                    <a14:compatExt spid="_x0000_s21684"/>
                  </a:ext>
                  <a:ext uri="{FF2B5EF4-FFF2-40B4-BE49-F238E27FC236}">
                    <a16:creationId xmlns:a16="http://schemas.microsoft.com/office/drawing/2014/main" id="{00000000-0008-0000-0300-0000B4540000}"/>
                  </a:ext>
                </a:extLst>
              </xdr:cNvPr>
              <xdr:cNvSpPr/>
            </xdr:nvSpPr>
            <xdr:spPr bwMode="auto">
              <a:xfrm>
                <a:off x="285750" y="57531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153</xdr:row>
          <xdr:rowOff>0</xdr:rowOff>
        </xdr:from>
        <xdr:to>
          <xdr:col>5</xdr:col>
          <xdr:colOff>800100</xdr:colOff>
          <xdr:row>154</xdr:row>
          <xdr:rowOff>0</xdr:rowOff>
        </xdr:to>
        <xdr:grpSp>
          <xdr:nvGrpSpPr>
            <xdr:cNvPr id="47" name="グループ化 46">
              <a:extLst>
                <a:ext uri="{FF2B5EF4-FFF2-40B4-BE49-F238E27FC236}">
                  <a16:creationId xmlns:a16="http://schemas.microsoft.com/office/drawing/2014/main" id="{00000000-0008-0000-0300-00002F000000}"/>
                </a:ext>
              </a:extLst>
            </xdr:cNvPr>
            <xdr:cNvGrpSpPr/>
          </xdr:nvGrpSpPr>
          <xdr:grpSpPr>
            <a:xfrm>
              <a:off x="228600" y="57950100"/>
              <a:ext cx="8020050" cy="476250"/>
              <a:chOff x="228600" y="57807324"/>
              <a:chExt cx="8001000" cy="476251"/>
            </a:xfrm>
          </xdr:grpSpPr>
          <xdr:sp macro="" textlink="">
            <xdr:nvSpPr>
              <xdr:cNvPr id="21685" name="Group Box 181" hidden="1">
                <a:extLst>
                  <a:ext uri="{63B3BB69-23CF-44E3-9099-C40C66FF867C}">
                    <a14:compatExt spid="_x0000_s21685"/>
                  </a:ext>
                  <a:ext uri="{FF2B5EF4-FFF2-40B4-BE49-F238E27FC236}">
                    <a16:creationId xmlns:a16="http://schemas.microsoft.com/office/drawing/2014/main" id="{00000000-0008-0000-0300-0000B5540000}"/>
                  </a:ext>
                </a:extLst>
              </xdr:cNvPr>
              <xdr:cNvSpPr/>
            </xdr:nvSpPr>
            <xdr:spPr bwMode="auto">
              <a:xfrm>
                <a:off x="228600" y="5780732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86" name="Option Button 182" hidden="1">
                <a:extLst>
                  <a:ext uri="{63B3BB69-23CF-44E3-9099-C40C66FF867C}">
                    <a14:compatExt spid="_x0000_s21686"/>
                  </a:ext>
                  <a:ext uri="{FF2B5EF4-FFF2-40B4-BE49-F238E27FC236}">
                    <a16:creationId xmlns:a16="http://schemas.microsoft.com/office/drawing/2014/main" id="{00000000-0008-0000-0300-0000B6540000}"/>
                  </a:ext>
                </a:extLst>
              </xdr:cNvPr>
              <xdr:cNvSpPr/>
            </xdr:nvSpPr>
            <xdr:spPr bwMode="auto">
              <a:xfrm>
                <a:off x="7448550" y="580072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87" name="Option Button 183" hidden="1">
                <a:extLst>
                  <a:ext uri="{63B3BB69-23CF-44E3-9099-C40C66FF867C}">
                    <a14:compatExt spid="_x0000_s21687"/>
                  </a:ext>
                  <a:ext uri="{FF2B5EF4-FFF2-40B4-BE49-F238E27FC236}">
                    <a16:creationId xmlns:a16="http://schemas.microsoft.com/office/drawing/2014/main" id="{00000000-0008-0000-0300-0000B7540000}"/>
                  </a:ext>
                </a:extLst>
              </xdr:cNvPr>
              <xdr:cNvSpPr/>
            </xdr:nvSpPr>
            <xdr:spPr bwMode="auto">
              <a:xfrm>
                <a:off x="733425" y="580072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88" name="Option Button 184" hidden="1">
                <a:extLst>
                  <a:ext uri="{63B3BB69-23CF-44E3-9099-C40C66FF867C}">
                    <a14:compatExt spid="_x0000_s21688"/>
                  </a:ext>
                  <a:ext uri="{FF2B5EF4-FFF2-40B4-BE49-F238E27FC236}">
                    <a16:creationId xmlns:a16="http://schemas.microsoft.com/office/drawing/2014/main" id="{00000000-0008-0000-0300-0000B8540000}"/>
                  </a:ext>
                </a:extLst>
              </xdr:cNvPr>
              <xdr:cNvSpPr/>
            </xdr:nvSpPr>
            <xdr:spPr bwMode="auto">
              <a:xfrm>
                <a:off x="285750" y="58007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157</xdr:row>
          <xdr:rowOff>0</xdr:rowOff>
        </xdr:from>
        <xdr:to>
          <xdr:col>5</xdr:col>
          <xdr:colOff>800100</xdr:colOff>
          <xdr:row>158</xdr:row>
          <xdr:rowOff>0</xdr:rowOff>
        </xdr:to>
        <xdr:grpSp>
          <xdr:nvGrpSpPr>
            <xdr:cNvPr id="48" name="グループ化 47">
              <a:extLst>
                <a:ext uri="{FF2B5EF4-FFF2-40B4-BE49-F238E27FC236}">
                  <a16:creationId xmlns:a16="http://schemas.microsoft.com/office/drawing/2014/main" id="{00000000-0008-0000-0300-000030000000}"/>
                </a:ext>
              </a:extLst>
            </xdr:cNvPr>
            <xdr:cNvGrpSpPr/>
          </xdr:nvGrpSpPr>
          <xdr:grpSpPr>
            <a:xfrm>
              <a:off x="228600" y="59245500"/>
              <a:ext cx="8020050" cy="476250"/>
              <a:chOff x="228600" y="59102727"/>
              <a:chExt cx="8001000" cy="476251"/>
            </a:xfrm>
          </xdr:grpSpPr>
          <xdr:sp macro="" textlink="">
            <xdr:nvSpPr>
              <xdr:cNvPr id="21689" name="Group Box 185" hidden="1">
                <a:extLst>
                  <a:ext uri="{63B3BB69-23CF-44E3-9099-C40C66FF867C}">
                    <a14:compatExt spid="_x0000_s21689"/>
                  </a:ext>
                  <a:ext uri="{FF2B5EF4-FFF2-40B4-BE49-F238E27FC236}">
                    <a16:creationId xmlns:a16="http://schemas.microsoft.com/office/drawing/2014/main" id="{00000000-0008-0000-0300-0000B9540000}"/>
                  </a:ext>
                </a:extLst>
              </xdr:cNvPr>
              <xdr:cNvSpPr/>
            </xdr:nvSpPr>
            <xdr:spPr bwMode="auto">
              <a:xfrm>
                <a:off x="228600" y="5910272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90" name="Option Button 186" hidden="1">
                <a:extLst>
                  <a:ext uri="{63B3BB69-23CF-44E3-9099-C40C66FF867C}">
                    <a14:compatExt spid="_x0000_s21690"/>
                  </a:ext>
                  <a:ext uri="{FF2B5EF4-FFF2-40B4-BE49-F238E27FC236}">
                    <a16:creationId xmlns:a16="http://schemas.microsoft.com/office/drawing/2014/main" id="{00000000-0008-0000-0300-0000BA540000}"/>
                  </a:ext>
                </a:extLst>
              </xdr:cNvPr>
              <xdr:cNvSpPr/>
            </xdr:nvSpPr>
            <xdr:spPr bwMode="auto">
              <a:xfrm>
                <a:off x="7448550" y="59302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91" name="Option Button 187" hidden="1">
                <a:extLst>
                  <a:ext uri="{63B3BB69-23CF-44E3-9099-C40C66FF867C}">
                    <a14:compatExt spid="_x0000_s21691"/>
                  </a:ext>
                  <a:ext uri="{FF2B5EF4-FFF2-40B4-BE49-F238E27FC236}">
                    <a16:creationId xmlns:a16="http://schemas.microsoft.com/office/drawing/2014/main" id="{00000000-0008-0000-0300-0000BB540000}"/>
                  </a:ext>
                </a:extLst>
              </xdr:cNvPr>
              <xdr:cNvSpPr/>
            </xdr:nvSpPr>
            <xdr:spPr bwMode="auto">
              <a:xfrm>
                <a:off x="733425" y="59302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92" name="Option Button 188" hidden="1">
                <a:extLst>
                  <a:ext uri="{63B3BB69-23CF-44E3-9099-C40C66FF867C}">
                    <a14:compatExt spid="_x0000_s21692"/>
                  </a:ext>
                  <a:ext uri="{FF2B5EF4-FFF2-40B4-BE49-F238E27FC236}">
                    <a16:creationId xmlns:a16="http://schemas.microsoft.com/office/drawing/2014/main" id="{00000000-0008-0000-0300-0000BC540000}"/>
                  </a:ext>
                </a:extLst>
              </xdr:cNvPr>
              <xdr:cNvSpPr/>
            </xdr:nvSpPr>
            <xdr:spPr bwMode="auto">
              <a:xfrm>
                <a:off x="285750" y="59302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158</xdr:row>
          <xdr:rowOff>0</xdr:rowOff>
        </xdr:from>
        <xdr:to>
          <xdr:col>5</xdr:col>
          <xdr:colOff>800100</xdr:colOff>
          <xdr:row>159</xdr:row>
          <xdr:rowOff>0</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228600" y="59721750"/>
              <a:ext cx="8020050" cy="476250"/>
              <a:chOff x="228600" y="59578977"/>
              <a:chExt cx="8001000" cy="476251"/>
            </a:xfrm>
          </xdr:grpSpPr>
          <xdr:sp macro="" textlink="">
            <xdr:nvSpPr>
              <xdr:cNvPr id="21693" name="Group Box 189" hidden="1">
                <a:extLst>
                  <a:ext uri="{63B3BB69-23CF-44E3-9099-C40C66FF867C}">
                    <a14:compatExt spid="_x0000_s21693"/>
                  </a:ext>
                  <a:ext uri="{FF2B5EF4-FFF2-40B4-BE49-F238E27FC236}">
                    <a16:creationId xmlns:a16="http://schemas.microsoft.com/office/drawing/2014/main" id="{00000000-0008-0000-0300-0000BD540000}"/>
                  </a:ext>
                </a:extLst>
              </xdr:cNvPr>
              <xdr:cNvSpPr/>
            </xdr:nvSpPr>
            <xdr:spPr bwMode="auto">
              <a:xfrm>
                <a:off x="228600" y="5957897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94" name="Option Button 190" hidden="1">
                <a:extLst>
                  <a:ext uri="{63B3BB69-23CF-44E3-9099-C40C66FF867C}">
                    <a14:compatExt spid="_x0000_s21694"/>
                  </a:ext>
                  <a:ext uri="{FF2B5EF4-FFF2-40B4-BE49-F238E27FC236}">
                    <a16:creationId xmlns:a16="http://schemas.microsoft.com/office/drawing/2014/main" id="{00000000-0008-0000-0300-0000BE540000}"/>
                  </a:ext>
                </a:extLst>
              </xdr:cNvPr>
              <xdr:cNvSpPr/>
            </xdr:nvSpPr>
            <xdr:spPr bwMode="auto">
              <a:xfrm>
                <a:off x="7448550" y="59778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95" name="Option Button 191" hidden="1">
                <a:extLst>
                  <a:ext uri="{63B3BB69-23CF-44E3-9099-C40C66FF867C}">
                    <a14:compatExt spid="_x0000_s21695"/>
                  </a:ext>
                  <a:ext uri="{FF2B5EF4-FFF2-40B4-BE49-F238E27FC236}">
                    <a16:creationId xmlns:a16="http://schemas.microsoft.com/office/drawing/2014/main" id="{00000000-0008-0000-0300-0000BF540000}"/>
                  </a:ext>
                </a:extLst>
              </xdr:cNvPr>
              <xdr:cNvSpPr/>
            </xdr:nvSpPr>
            <xdr:spPr bwMode="auto">
              <a:xfrm>
                <a:off x="733425" y="597789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96" name="Option Button 192" hidden="1">
                <a:extLst>
                  <a:ext uri="{63B3BB69-23CF-44E3-9099-C40C66FF867C}">
                    <a14:compatExt spid="_x0000_s21696"/>
                  </a:ext>
                  <a:ext uri="{FF2B5EF4-FFF2-40B4-BE49-F238E27FC236}">
                    <a16:creationId xmlns:a16="http://schemas.microsoft.com/office/drawing/2014/main" id="{00000000-0008-0000-0300-0000C0540000}"/>
                  </a:ext>
                </a:extLst>
              </xdr:cNvPr>
              <xdr:cNvSpPr/>
            </xdr:nvSpPr>
            <xdr:spPr bwMode="auto">
              <a:xfrm>
                <a:off x="285750" y="59778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159</xdr:row>
          <xdr:rowOff>0</xdr:rowOff>
        </xdr:from>
        <xdr:to>
          <xdr:col>5</xdr:col>
          <xdr:colOff>800100</xdr:colOff>
          <xdr:row>160</xdr:row>
          <xdr:rowOff>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228600" y="60198000"/>
              <a:ext cx="8020050" cy="476250"/>
              <a:chOff x="228600" y="60055228"/>
              <a:chExt cx="8001000" cy="476251"/>
            </a:xfrm>
          </xdr:grpSpPr>
          <xdr:sp macro="" textlink="">
            <xdr:nvSpPr>
              <xdr:cNvPr id="21697" name="Group Box 193" hidden="1">
                <a:extLst>
                  <a:ext uri="{63B3BB69-23CF-44E3-9099-C40C66FF867C}">
                    <a14:compatExt spid="_x0000_s21697"/>
                  </a:ext>
                  <a:ext uri="{FF2B5EF4-FFF2-40B4-BE49-F238E27FC236}">
                    <a16:creationId xmlns:a16="http://schemas.microsoft.com/office/drawing/2014/main" id="{00000000-0008-0000-0300-0000C1540000}"/>
                  </a:ext>
                </a:extLst>
              </xdr:cNvPr>
              <xdr:cNvSpPr/>
            </xdr:nvSpPr>
            <xdr:spPr bwMode="auto">
              <a:xfrm>
                <a:off x="228600" y="6005522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98" name="Option Button 194" hidden="1">
                <a:extLst>
                  <a:ext uri="{63B3BB69-23CF-44E3-9099-C40C66FF867C}">
                    <a14:compatExt spid="_x0000_s21698"/>
                  </a:ext>
                  <a:ext uri="{FF2B5EF4-FFF2-40B4-BE49-F238E27FC236}">
                    <a16:creationId xmlns:a16="http://schemas.microsoft.com/office/drawing/2014/main" id="{00000000-0008-0000-0300-0000C2540000}"/>
                  </a:ext>
                </a:extLst>
              </xdr:cNvPr>
              <xdr:cNvSpPr/>
            </xdr:nvSpPr>
            <xdr:spPr bwMode="auto">
              <a:xfrm>
                <a:off x="7448550" y="60255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99" name="Option Button 195" hidden="1">
                <a:extLst>
                  <a:ext uri="{63B3BB69-23CF-44E3-9099-C40C66FF867C}">
                    <a14:compatExt spid="_x0000_s21699"/>
                  </a:ext>
                  <a:ext uri="{FF2B5EF4-FFF2-40B4-BE49-F238E27FC236}">
                    <a16:creationId xmlns:a16="http://schemas.microsoft.com/office/drawing/2014/main" id="{00000000-0008-0000-0300-0000C3540000}"/>
                  </a:ext>
                </a:extLst>
              </xdr:cNvPr>
              <xdr:cNvSpPr/>
            </xdr:nvSpPr>
            <xdr:spPr bwMode="auto">
              <a:xfrm>
                <a:off x="733425" y="60255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00" name="Option Button 196" hidden="1">
                <a:extLst>
                  <a:ext uri="{63B3BB69-23CF-44E3-9099-C40C66FF867C}">
                    <a14:compatExt spid="_x0000_s21700"/>
                  </a:ext>
                  <a:ext uri="{FF2B5EF4-FFF2-40B4-BE49-F238E27FC236}">
                    <a16:creationId xmlns:a16="http://schemas.microsoft.com/office/drawing/2014/main" id="{00000000-0008-0000-0300-0000C4540000}"/>
                  </a:ext>
                </a:extLst>
              </xdr:cNvPr>
              <xdr:cNvSpPr/>
            </xdr:nvSpPr>
            <xdr:spPr bwMode="auto">
              <a:xfrm>
                <a:off x="285750" y="60255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160</xdr:row>
          <xdr:rowOff>0</xdr:rowOff>
        </xdr:from>
        <xdr:to>
          <xdr:col>5</xdr:col>
          <xdr:colOff>800100</xdr:colOff>
          <xdr:row>161</xdr:row>
          <xdr:rowOff>0</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228600" y="60674250"/>
              <a:ext cx="8020050" cy="476250"/>
              <a:chOff x="228600" y="60531353"/>
              <a:chExt cx="8001000" cy="476250"/>
            </a:xfrm>
          </xdr:grpSpPr>
          <xdr:sp macro="" textlink="">
            <xdr:nvSpPr>
              <xdr:cNvPr id="21701" name="Group Box 197" hidden="1">
                <a:extLst>
                  <a:ext uri="{63B3BB69-23CF-44E3-9099-C40C66FF867C}">
                    <a14:compatExt spid="_x0000_s21701"/>
                  </a:ext>
                  <a:ext uri="{FF2B5EF4-FFF2-40B4-BE49-F238E27FC236}">
                    <a16:creationId xmlns:a16="http://schemas.microsoft.com/office/drawing/2014/main" id="{00000000-0008-0000-0300-0000C5540000}"/>
                  </a:ext>
                </a:extLst>
              </xdr:cNvPr>
              <xdr:cNvSpPr/>
            </xdr:nvSpPr>
            <xdr:spPr bwMode="auto">
              <a:xfrm>
                <a:off x="228600" y="60531353"/>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702" name="Option Button 198" hidden="1">
                <a:extLst>
                  <a:ext uri="{63B3BB69-23CF-44E3-9099-C40C66FF867C}">
                    <a14:compatExt spid="_x0000_s21702"/>
                  </a:ext>
                  <a:ext uri="{FF2B5EF4-FFF2-40B4-BE49-F238E27FC236}">
                    <a16:creationId xmlns:a16="http://schemas.microsoft.com/office/drawing/2014/main" id="{00000000-0008-0000-0300-0000C6540000}"/>
                  </a:ext>
                </a:extLst>
              </xdr:cNvPr>
              <xdr:cNvSpPr/>
            </xdr:nvSpPr>
            <xdr:spPr bwMode="auto">
              <a:xfrm>
                <a:off x="7448550" y="60731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703" name="Option Button 199" hidden="1">
                <a:extLst>
                  <a:ext uri="{63B3BB69-23CF-44E3-9099-C40C66FF867C}">
                    <a14:compatExt spid="_x0000_s21703"/>
                  </a:ext>
                  <a:ext uri="{FF2B5EF4-FFF2-40B4-BE49-F238E27FC236}">
                    <a16:creationId xmlns:a16="http://schemas.microsoft.com/office/drawing/2014/main" id="{00000000-0008-0000-0300-0000C7540000}"/>
                  </a:ext>
                </a:extLst>
              </xdr:cNvPr>
              <xdr:cNvSpPr/>
            </xdr:nvSpPr>
            <xdr:spPr bwMode="auto">
              <a:xfrm>
                <a:off x="733425" y="60731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04" name="Option Button 200" hidden="1">
                <a:extLst>
                  <a:ext uri="{63B3BB69-23CF-44E3-9099-C40C66FF867C}">
                    <a14:compatExt spid="_x0000_s21704"/>
                  </a:ext>
                  <a:ext uri="{FF2B5EF4-FFF2-40B4-BE49-F238E27FC236}">
                    <a16:creationId xmlns:a16="http://schemas.microsoft.com/office/drawing/2014/main" id="{00000000-0008-0000-0300-0000C8540000}"/>
                  </a:ext>
                </a:extLst>
              </xdr:cNvPr>
              <xdr:cNvSpPr/>
            </xdr:nvSpPr>
            <xdr:spPr bwMode="auto">
              <a:xfrm>
                <a:off x="285750" y="60731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166</xdr:row>
          <xdr:rowOff>0</xdr:rowOff>
        </xdr:from>
        <xdr:to>
          <xdr:col>5</xdr:col>
          <xdr:colOff>800100</xdr:colOff>
          <xdr:row>167</xdr:row>
          <xdr:rowOff>0</xdr:rowOff>
        </xdr:to>
        <xdr:grpSp>
          <xdr:nvGrpSpPr>
            <xdr:cNvPr id="52" name="グループ化 51">
              <a:extLst>
                <a:ext uri="{FF2B5EF4-FFF2-40B4-BE49-F238E27FC236}">
                  <a16:creationId xmlns:a16="http://schemas.microsoft.com/office/drawing/2014/main" id="{00000000-0008-0000-0300-000034000000}"/>
                </a:ext>
              </a:extLst>
            </xdr:cNvPr>
            <xdr:cNvGrpSpPr/>
          </xdr:nvGrpSpPr>
          <xdr:grpSpPr>
            <a:xfrm>
              <a:off x="228600" y="62579250"/>
              <a:ext cx="8020050" cy="476250"/>
              <a:chOff x="228600" y="62426827"/>
              <a:chExt cx="8001000" cy="476250"/>
            </a:xfrm>
          </xdr:grpSpPr>
          <xdr:sp macro="" textlink="">
            <xdr:nvSpPr>
              <xdr:cNvPr id="21705" name="Group Box 201" hidden="1">
                <a:extLst>
                  <a:ext uri="{63B3BB69-23CF-44E3-9099-C40C66FF867C}">
                    <a14:compatExt spid="_x0000_s21705"/>
                  </a:ext>
                  <a:ext uri="{FF2B5EF4-FFF2-40B4-BE49-F238E27FC236}">
                    <a16:creationId xmlns:a16="http://schemas.microsoft.com/office/drawing/2014/main" id="{00000000-0008-0000-0300-0000C9540000}"/>
                  </a:ext>
                </a:extLst>
              </xdr:cNvPr>
              <xdr:cNvSpPr/>
            </xdr:nvSpPr>
            <xdr:spPr bwMode="auto">
              <a:xfrm>
                <a:off x="228600" y="62426827"/>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706" name="Option Button 202" hidden="1">
                <a:extLst>
                  <a:ext uri="{63B3BB69-23CF-44E3-9099-C40C66FF867C}">
                    <a14:compatExt spid="_x0000_s21706"/>
                  </a:ext>
                  <a:ext uri="{FF2B5EF4-FFF2-40B4-BE49-F238E27FC236}">
                    <a16:creationId xmlns:a16="http://schemas.microsoft.com/office/drawing/2014/main" id="{00000000-0008-0000-0300-0000CA540000}"/>
                  </a:ext>
                </a:extLst>
              </xdr:cNvPr>
              <xdr:cNvSpPr/>
            </xdr:nvSpPr>
            <xdr:spPr bwMode="auto">
              <a:xfrm>
                <a:off x="7448550" y="626268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707" name="Option Button 203" hidden="1">
                <a:extLst>
                  <a:ext uri="{63B3BB69-23CF-44E3-9099-C40C66FF867C}">
                    <a14:compatExt spid="_x0000_s21707"/>
                  </a:ext>
                  <a:ext uri="{FF2B5EF4-FFF2-40B4-BE49-F238E27FC236}">
                    <a16:creationId xmlns:a16="http://schemas.microsoft.com/office/drawing/2014/main" id="{00000000-0008-0000-0300-0000CB540000}"/>
                  </a:ext>
                </a:extLst>
              </xdr:cNvPr>
              <xdr:cNvSpPr/>
            </xdr:nvSpPr>
            <xdr:spPr bwMode="auto">
              <a:xfrm>
                <a:off x="733425" y="626268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08" name="Option Button 204" hidden="1">
                <a:extLst>
                  <a:ext uri="{63B3BB69-23CF-44E3-9099-C40C66FF867C}">
                    <a14:compatExt spid="_x0000_s21708"/>
                  </a:ext>
                  <a:ext uri="{FF2B5EF4-FFF2-40B4-BE49-F238E27FC236}">
                    <a16:creationId xmlns:a16="http://schemas.microsoft.com/office/drawing/2014/main" id="{00000000-0008-0000-0300-0000CC540000}"/>
                  </a:ext>
                </a:extLst>
              </xdr:cNvPr>
              <xdr:cNvSpPr/>
            </xdr:nvSpPr>
            <xdr:spPr bwMode="auto">
              <a:xfrm>
                <a:off x="285750" y="626268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167</xdr:row>
          <xdr:rowOff>0</xdr:rowOff>
        </xdr:from>
        <xdr:to>
          <xdr:col>5</xdr:col>
          <xdr:colOff>800100</xdr:colOff>
          <xdr:row>168</xdr:row>
          <xdr:rowOff>0</xdr:rowOff>
        </xdr:to>
        <xdr:grpSp>
          <xdr:nvGrpSpPr>
            <xdr:cNvPr id="53" name="グループ化 52">
              <a:extLst>
                <a:ext uri="{FF2B5EF4-FFF2-40B4-BE49-F238E27FC236}">
                  <a16:creationId xmlns:a16="http://schemas.microsoft.com/office/drawing/2014/main" id="{00000000-0008-0000-0300-000035000000}"/>
                </a:ext>
              </a:extLst>
            </xdr:cNvPr>
            <xdr:cNvGrpSpPr/>
          </xdr:nvGrpSpPr>
          <xdr:grpSpPr>
            <a:xfrm>
              <a:off x="228600" y="63055500"/>
              <a:ext cx="8020050" cy="476250"/>
              <a:chOff x="228600" y="62903208"/>
              <a:chExt cx="8001000" cy="476251"/>
            </a:xfrm>
          </xdr:grpSpPr>
          <xdr:sp macro="" textlink="">
            <xdr:nvSpPr>
              <xdr:cNvPr id="21709" name="Group Box 205" hidden="1">
                <a:extLst>
                  <a:ext uri="{63B3BB69-23CF-44E3-9099-C40C66FF867C}">
                    <a14:compatExt spid="_x0000_s21709"/>
                  </a:ext>
                  <a:ext uri="{FF2B5EF4-FFF2-40B4-BE49-F238E27FC236}">
                    <a16:creationId xmlns:a16="http://schemas.microsoft.com/office/drawing/2014/main" id="{00000000-0008-0000-0300-0000CD540000}"/>
                  </a:ext>
                </a:extLst>
              </xdr:cNvPr>
              <xdr:cNvSpPr/>
            </xdr:nvSpPr>
            <xdr:spPr bwMode="auto">
              <a:xfrm>
                <a:off x="228600" y="6290320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710" name="Option Button 206" hidden="1">
                <a:extLst>
                  <a:ext uri="{63B3BB69-23CF-44E3-9099-C40C66FF867C}">
                    <a14:compatExt spid="_x0000_s21710"/>
                  </a:ext>
                  <a:ext uri="{FF2B5EF4-FFF2-40B4-BE49-F238E27FC236}">
                    <a16:creationId xmlns:a16="http://schemas.microsoft.com/office/drawing/2014/main" id="{00000000-0008-0000-0300-0000CE540000}"/>
                  </a:ext>
                </a:extLst>
              </xdr:cNvPr>
              <xdr:cNvSpPr/>
            </xdr:nvSpPr>
            <xdr:spPr bwMode="auto">
              <a:xfrm>
                <a:off x="7448550" y="631031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711" name="Option Button 207" hidden="1">
                <a:extLst>
                  <a:ext uri="{63B3BB69-23CF-44E3-9099-C40C66FF867C}">
                    <a14:compatExt spid="_x0000_s21711"/>
                  </a:ext>
                  <a:ext uri="{FF2B5EF4-FFF2-40B4-BE49-F238E27FC236}">
                    <a16:creationId xmlns:a16="http://schemas.microsoft.com/office/drawing/2014/main" id="{00000000-0008-0000-0300-0000CF540000}"/>
                  </a:ext>
                </a:extLst>
              </xdr:cNvPr>
              <xdr:cNvSpPr/>
            </xdr:nvSpPr>
            <xdr:spPr bwMode="auto">
              <a:xfrm>
                <a:off x="733425" y="631031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12" name="Option Button 208" hidden="1">
                <a:extLst>
                  <a:ext uri="{63B3BB69-23CF-44E3-9099-C40C66FF867C}">
                    <a14:compatExt spid="_x0000_s21712"/>
                  </a:ext>
                  <a:ext uri="{FF2B5EF4-FFF2-40B4-BE49-F238E27FC236}">
                    <a16:creationId xmlns:a16="http://schemas.microsoft.com/office/drawing/2014/main" id="{00000000-0008-0000-0300-0000D0540000}"/>
                  </a:ext>
                </a:extLst>
              </xdr:cNvPr>
              <xdr:cNvSpPr/>
            </xdr:nvSpPr>
            <xdr:spPr bwMode="auto">
              <a:xfrm>
                <a:off x="285750" y="63103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168</xdr:row>
          <xdr:rowOff>0</xdr:rowOff>
        </xdr:from>
        <xdr:to>
          <xdr:col>5</xdr:col>
          <xdr:colOff>800100</xdr:colOff>
          <xdr:row>169</xdr:row>
          <xdr:rowOff>0</xdr:rowOff>
        </xdr:to>
        <xdr:grpSp>
          <xdr:nvGrpSpPr>
            <xdr:cNvPr id="54" name="グループ化 53">
              <a:extLst>
                <a:ext uri="{FF2B5EF4-FFF2-40B4-BE49-F238E27FC236}">
                  <a16:creationId xmlns:a16="http://schemas.microsoft.com/office/drawing/2014/main" id="{00000000-0008-0000-0300-000036000000}"/>
                </a:ext>
              </a:extLst>
            </xdr:cNvPr>
            <xdr:cNvGrpSpPr/>
          </xdr:nvGrpSpPr>
          <xdr:grpSpPr>
            <a:xfrm>
              <a:off x="228600" y="63531750"/>
              <a:ext cx="8020050" cy="476250"/>
              <a:chOff x="228600" y="63379459"/>
              <a:chExt cx="8001000" cy="476251"/>
            </a:xfrm>
          </xdr:grpSpPr>
          <xdr:sp macro="" textlink="">
            <xdr:nvSpPr>
              <xdr:cNvPr id="21713" name="Group Box 209" hidden="1">
                <a:extLst>
                  <a:ext uri="{63B3BB69-23CF-44E3-9099-C40C66FF867C}">
                    <a14:compatExt spid="_x0000_s21713"/>
                  </a:ext>
                  <a:ext uri="{FF2B5EF4-FFF2-40B4-BE49-F238E27FC236}">
                    <a16:creationId xmlns:a16="http://schemas.microsoft.com/office/drawing/2014/main" id="{00000000-0008-0000-0300-0000D1540000}"/>
                  </a:ext>
                </a:extLst>
              </xdr:cNvPr>
              <xdr:cNvSpPr/>
            </xdr:nvSpPr>
            <xdr:spPr bwMode="auto">
              <a:xfrm>
                <a:off x="228600" y="63379459"/>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714" name="Option Button 210" hidden="1">
                <a:extLst>
                  <a:ext uri="{63B3BB69-23CF-44E3-9099-C40C66FF867C}">
                    <a14:compatExt spid="_x0000_s21714"/>
                  </a:ext>
                  <a:ext uri="{FF2B5EF4-FFF2-40B4-BE49-F238E27FC236}">
                    <a16:creationId xmlns:a16="http://schemas.microsoft.com/office/drawing/2014/main" id="{00000000-0008-0000-0300-0000D2540000}"/>
                  </a:ext>
                </a:extLst>
              </xdr:cNvPr>
              <xdr:cNvSpPr/>
            </xdr:nvSpPr>
            <xdr:spPr bwMode="auto">
              <a:xfrm>
                <a:off x="7448550" y="635793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715" name="Option Button 211" hidden="1">
                <a:extLst>
                  <a:ext uri="{63B3BB69-23CF-44E3-9099-C40C66FF867C}">
                    <a14:compatExt spid="_x0000_s21715"/>
                  </a:ext>
                  <a:ext uri="{FF2B5EF4-FFF2-40B4-BE49-F238E27FC236}">
                    <a16:creationId xmlns:a16="http://schemas.microsoft.com/office/drawing/2014/main" id="{00000000-0008-0000-0300-0000D3540000}"/>
                  </a:ext>
                </a:extLst>
              </xdr:cNvPr>
              <xdr:cNvSpPr/>
            </xdr:nvSpPr>
            <xdr:spPr bwMode="auto">
              <a:xfrm>
                <a:off x="733425" y="635793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16" name="Option Button 212" hidden="1">
                <a:extLst>
                  <a:ext uri="{63B3BB69-23CF-44E3-9099-C40C66FF867C}">
                    <a14:compatExt spid="_x0000_s21716"/>
                  </a:ext>
                  <a:ext uri="{FF2B5EF4-FFF2-40B4-BE49-F238E27FC236}">
                    <a16:creationId xmlns:a16="http://schemas.microsoft.com/office/drawing/2014/main" id="{00000000-0008-0000-0300-0000D4540000}"/>
                  </a:ext>
                </a:extLst>
              </xdr:cNvPr>
              <xdr:cNvSpPr/>
            </xdr:nvSpPr>
            <xdr:spPr bwMode="auto">
              <a:xfrm>
                <a:off x="285750" y="635793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xdr:twoCellAnchor>
    <xdr:from>
      <xdr:col>2</xdr:col>
      <xdr:colOff>1</xdr:colOff>
      <xdr:row>184</xdr:row>
      <xdr:rowOff>0</xdr:rowOff>
    </xdr:from>
    <xdr:to>
      <xdr:col>5</xdr:col>
      <xdr:colOff>795618</xdr:colOff>
      <xdr:row>185</xdr:row>
      <xdr:rowOff>0</xdr:rowOff>
    </xdr:to>
    <xdr:sp macro="" textlink="">
      <xdr:nvSpPr>
        <xdr:cNvPr id="267" name="Rectangle 15">
          <a:extLst>
            <a:ext uri="{FF2B5EF4-FFF2-40B4-BE49-F238E27FC236}">
              <a16:creationId xmlns:a16="http://schemas.microsoft.com/office/drawing/2014/main" id="{00000000-0008-0000-0300-00000B010000}"/>
            </a:ext>
          </a:extLst>
        </xdr:cNvPr>
        <xdr:cNvSpPr>
          <a:spLocks noChangeArrowheads="1"/>
        </xdr:cNvSpPr>
      </xdr:nvSpPr>
      <xdr:spPr bwMode="auto">
        <a:xfrm>
          <a:off x="1285876" y="27089100"/>
          <a:ext cx="6920192" cy="952500"/>
        </a:xfrm>
        <a:prstGeom prst="rect">
          <a:avLst/>
        </a:prstGeom>
        <a:solidFill>
          <a:srgbClr val="CCFFCC"/>
        </a:solidFill>
        <a:ln w="9525">
          <a:solidFill>
            <a:srgbClr val="000000"/>
          </a:solidFill>
          <a:miter lim="800000"/>
          <a:headEnd/>
          <a:tailEnd/>
        </a:ln>
      </xdr:spPr>
    </xdr:sp>
    <xdr:clientData/>
  </xdr:twoCellAnchor>
  <xdr:twoCellAnchor>
    <xdr:from>
      <xdr:col>2</xdr:col>
      <xdr:colOff>1</xdr:colOff>
      <xdr:row>185</xdr:row>
      <xdr:rowOff>0</xdr:rowOff>
    </xdr:from>
    <xdr:to>
      <xdr:col>5</xdr:col>
      <xdr:colOff>796784</xdr:colOff>
      <xdr:row>186</xdr:row>
      <xdr:rowOff>0</xdr:rowOff>
    </xdr:to>
    <xdr:sp macro="" textlink="">
      <xdr:nvSpPr>
        <xdr:cNvPr id="272" name="Rectangle 15">
          <a:extLst>
            <a:ext uri="{FF2B5EF4-FFF2-40B4-BE49-F238E27FC236}">
              <a16:creationId xmlns:a16="http://schemas.microsoft.com/office/drawing/2014/main" id="{00000000-0008-0000-0300-000010010000}"/>
            </a:ext>
          </a:extLst>
        </xdr:cNvPr>
        <xdr:cNvSpPr>
          <a:spLocks noChangeArrowheads="1"/>
        </xdr:cNvSpPr>
      </xdr:nvSpPr>
      <xdr:spPr bwMode="auto">
        <a:xfrm>
          <a:off x="1285876" y="28041600"/>
          <a:ext cx="6921358" cy="952500"/>
        </a:xfrm>
        <a:prstGeom prst="rect">
          <a:avLst/>
        </a:prstGeom>
        <a:solidFill>
          <a:srgbClr val="CCFFCC"/>
        </a:solidFill>
        <a:ln w="9525">
          <a:solidFill>
            <a:srgbClr val="000000"/>
          </a:solidFill>
          <a:miter lim="800000"/>
          <a:headEnd/>
          <a:tailEnd/>
        </a:ln>
      </xdr:spPr>
    </xdr:sp>
    <xdr:clientData/>
  </xdr:twoCellAnchor>
  <xdr:twoCellAnchor>
    <xdr:from>
      <xdr:col>2</xdr:col>
      <xdr:colOff>1</xdr:colOff>
      <xdr:row>186</xdr:row>
      <xdr:rowOff>0</xdr:rowOff>
    </xdr:from>
    <xdr:to>
      <xdr:col>5</xdr:col>
      <xdr:colOff>796784</xdr:colOff>
      <xdr:row>187</xdr:row>
      <xdr:rowOff>0</xdr:rowOff>
    </xdr:to>
    <xdr:sp macro="" textlink="">
      <xdr:nvSpPr>
        <xdr:cNvPr id="277" name="Rectangle 15">
          <a:extLst>
            <a:ext uri="{FF2B5EF4-FFF2-40B4-BE49-F238E27FC236}">
              <a16:creationId xmlns:a16="http://schemas.microsoft.com/office/drawing/2014/main" id="{00000000-0008-0000-0300-000015010000}"/>
            </a:ext>
          </a:extLst>
        </xdr:cNvPr>
        <xdr:cNvSpPr>
          <a:spLocks noChangeArrowheads="1"/>
        </xdr:cNvSpPr>
      </xdr:nvSpPr>
      <xdr:spPr bwMode="auto">
        <a:xfrm>
          <a:off x="1285876" y="28994100"/>
          <a:ext cx="6921358" cy="952500"/>
        </a:xfrm>
        <a:prstGeom prst="rect">
          <a:avLst/>
        </a:prstGeom>
        <a:solidFill>
          <a:srgbClr val="CCFFCC"/>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xdr:from>
          <xdr:col>2</xdr:col>
          <xdr:colOff>0</xdr:colOff>
          <xdr:row>184</xdr:row>
          <xdr:rowOff>0</xdr:rowOff>
        </xdr:from>
        <xdr:to>
          <xdr:col>5</xdr:col>
          <xdr:colOff>800100</xdr:colOff>
          <xdr:row>187</xdr:row>
          <xdr:rowOff>0</xdr:rowOff>
        </xdr:to>
        <xdr:grpSp>
          <xdr:nvGrpSpPr>
            <xdr:cNvPr id="55" name="グループ化 54">
              <a:extLst>
                <a:ext uri="{FF2B5EF4-FFF2-40B4-BE49-F238E27FC236}">
                  <a16:creationId xmlns:a16="http://schemas.microsoft.com/office/drawing/2014/main" id="{00000000-0008-0000-0300-000037000000}"/>
                </a:ext>
              </a:extLst>
            </xdr:cNvPr>
            <xdr:cNvGrpSpPr/>
          </xdr:nvGrpSpPr>
          <xdr:grpSpPr>
            <a:xfrm>
              <a:off x="1295400" y="72123300"/>
              <a:ext cx="6953250" cy="2857500"/>
              <a:chOff x="1285875" y="71932800"/>
              <a:chExt cx="6943725" cy="2857500"/>
            </a:xfrm>
          </xdr:grpSpPr>
          <xdr:sp macro="" textlink="">
            <xdr:nvSpPr>
              <xdr:cNvPr id="21717" name="Option Button 213" hidden="1">
                <a:extLst>
                  <a:ext uri="{63B3BB69-23CF-44E3-9099-C40C66FF867C}">
                    <a14:compatExt spid="_x0000_s21717"/>
                  </a:ext>
                  <a:ext uri="{FF2B5EF4-FFF2-40B4-BE49-F238E27FC236}">
                    <a16:creationId xmlns:a16="http://schemas.microsoft.com/office/drawing/2014/main" id="{00000000-0008-0000-0300-0000D5540000}"/>
                  </a:ext>
                </a:extLst>
              </xdr:cNvPr>
              <xdr:cNvSpPr/>
            </xdr:nvSpPr>
            <xdr:spPr bwMode="auto">
              <a:xfrm>
                <a:off x="1323975" y="719994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具体的な目標を設定し、その達成に向けて取り組みを行った</a:t>
                </a:r>
              </a:p>
            </xdr:txBody>
          </xdr:sp>
          <xdr:sp macro="" textlink="">
            <xdr:nvSpPr>
              <xdr:cNvPr id="21718" name="Option Button 214" hidden="1">
                <a:extLst>
                  <a:ext uri="{63B3BB69-23CF-44E3-9099-C40C66FF867C}">
                    <a14:compatExt spid="_x0000_s21718"/>
                  </a:ext>
                  <a:ext uri="{FF2B5EF4-FFF2-40B4-BE49-F238E27FC236}">
                    <a16:creationId xmlns:a16="http://schemas.microsoft.com/office/drawing/2014/main" id="{00000000-0008-0000-0300-0000D6540000}"/>
                  </a:ext>
                </a:extLst>
              </xdr:cNvPr>
              <xdr:cNvSpPr/>
            </xdr:nvSpPr>
            <xdr:spPr bwMode="auto">
              <a:xfrm>
                <a:off x="1323975" y="722852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具体的な目標を設定したが、その達成に向けて取り組みが行われていなかった</a:t>
                </a:r>
              </a:p>
            </xdr:txBody>
          </xdr:sp>
          <xdr:sp macro="" textlink="">
            <xdr:nvSpPr>
              <xdr:cNvPr id="21719" name="Option Button 215" hidden="1">
                <a:extLst>
                  <a:ext uri="{63B3BB69-23CF-44E3-9099-C40C66FF867C}">
                    <a14:compatExt spid="_x0000_s21719"/>
                  </a:ext>
                  <a:ext uri="{FF2B5EF4-FFF2-40B4-BE49-F238E27FC236}">
                    <a16:creationId xmlns:a16="http://schemas.microsoft.com/office/drawing/2014/main" id="{00000000-0008-0000-0300-0000D7540000}"/>
                  </a:ext>
                </a:extLst>
              </xdr:cNvPr>
              <xdr:cNvSpPr/>
            </xdr:nvSpPr>
            <xdr:spPr bwMode="auto">
              <a:xfrm>
                <a:off x="1323975" y="725805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具体的な目標が設定されていなかった</a:t>
                </a:r>
              </a:p>
            </xdr:txBody>
          </xdr:sp>
          <xdr:sp macro="" textlink="">
            <xdr:nvSpPr>
              <xdr:cNvPr id="21720" name="Group Box 216" hidden="1">
                <a:extLst>
                  <a:ext uri="{63B3BB69-23CF-44E3-9099-C40C66FF867C}">
                    <a14:compatExt spid="_x0000_s21720"/>
                  </a:ext>
                  <a:ext uri="{FF2B5EF4-FFF2-40B4-BE49-F238E27FC236}">
                    <a16:creationId xmlns:a16="http://schemas.microsoft.com/office/drawing/2014/main" id="{00000000-0008-0000-0300-0000D8540000}"/>
                  </a:ext>
                </a:extLst>
              </xdr:cNvPr>
              <xdr:cNvSpPr/>
            </xdr:nvSpPr>
            <xdr:spPr bwMode="auto">
              <a:xfrm>
                <a:off x="1285875" y="71932800"/>
                <a:ext cx="6943725" cy="952500"/>
              </a:xfrm>
              <a:prstGeom prst="rect">
                <a:avLst/>
              </a:prstGeom>
              <a:noFill/>
              <a:ln w="9525">
                <a:miter lim="800000"/>
                <a:headEnd/>
                <a:tailEnd/>
              </a:ln>
              <a:extLst>
                <a:ext uri="{909E8E84-426E-40DD-AFC4-6F175D3DCCD1}">
                  <a14:hiddenFill>
                    <a:noFill/>
                  </a14:hiddenFill>
                </a:ext>
              </a:extLst>
            </xdr:spPr>
          </xdr:sp>
          <xdr:sp macro="" textlink="">
            <xdr:nvSpPr>
              <xdr:cNvPr id="21721" name="Option Button 217" hidden="1">
                <a:extLst>
                  <a:ext uri="{63B3BB69-23CF-44E3-9099-C40C66FF867C}">
                    <a14:compatExt spid="_x0000_s21721"/>
                  </a:ext>
                  <a:ext uri="{FF2B5EF4-FFF2-40B4-BE49-F238E27FC236}">
                    <a16:creationId xmlns:a16="http://schemas.microsoft.com/office/drawing/2014/main" id="{00000000-0008-0000-0300-0000D9540000}"/>
                  </a:ext>
                </a:extLst>
              </xdr:cNvPr>
              <xdr:cNvSpPr/>
            </xdr:nvSpPr>
            <xdr:spPr bwMode="auto">
              <a:xfrm>
                <a:off x="1323975" y="729519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目標達成に向けた取り組みについて、検証を行った</a:t>
                </a:r>
              </a:p>
            </xdr:txBody>
          </xdr:sp>
          <xdr:sp macro="" textlink="">
            <xdr:nvSpPr>
              <xdr:cNvPr id="21722" name="Option Button 218" hidden="1">
                <a:extLst>
                  <a:ext uri="{63B3BB69-23CF-44E3-9099-C40C66FF867C}">
                    <a14:compatExt spid="_x0000_s21722"/>
                  </a:ext>
                  <a:ext uri="{FF2B5EF4-FFF2-40B4-BE49-F238E27FC236}">
                    <a16:creationId xmlns:a16="http://schemas.microsoft.com/office/drawing/2014/main" id="{00000000-0008-0000-0300-0000DA540000}"/>
                  </a:ext>
                </a:extLst>
              </xdr:cNvPr>
              <xdr:cNvSpPr/>
            </xdr:nvSpPr>
            <xdr:spPr bwMode="auto">
              <a:xfrm>
                <a:off x="1323975" y="732377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目標達成に向けた取り組みについて、検証を行っていなかった（目標設定を行っていなかった場合も含む）</a:t>
                </a:r>
              </a:p>
            </xdr:txBody>
          </xdr:sp>
          <xdr:sp macro="" textlink="">
            <xdr:nvSpPr>
              <xdr:cNvPr id="21723" name="Option Button 219" hidden="1">
                <a:extLst>
                  <a:ext uri="{63B3BB69-23CF-44E3-9099-C40C66FF867C}">
                    <a14:compatExt spid="_x0000_s21723"/>
                  </a:ext>
                  <a:ext uri="{FF2B5EF4-FFF2-40B4-BE49-F238E27FC236}">
                    <a16:creationId xmlns:a16="http://schemas.microsoft.com/office/drawing/2014/main" id="{00000000-0008-0000-0300-0000DB540000}"/>
                  </a:ext>
                </a:extLst>
              </xdr:cNvPr>
              <xdr:cNvSpPr/>
            </xdr:nvSpPr>
            <xdr:spPr bwMode="auto">
              <a:xfrm>
                <a:off x="1323975" y="735330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設立後間もないため、前年度の実績がなく、評価対象外である</a:t>
                </a:r>
              </a:p>
            </xdr:txBody>
          </xdr:sp>
          <xdr:sp macro="" textlink="">
            <xdr:nvSpPr>
              <xdr:cNvPr id="21724" name="Group Box 220" hidden="1">
                <a:extLst>
                  <a:ext uri="{63B3BB69-23CF-44E3-9099-C40C66FF867C}">
                    <a14:compatExt spid="_x0000_s21724"/>
                  </a:ext>
                  <a:ext uri="{FF2B5EF4-FFF2-40B4-BE49-F238E27FC236}">
                    <a16:creationId xmlns:a16="http://schemas.microsoft.com/office/drawing/2014/main" id="{00000000-0008-0000-0300-0000DC540000}"/>
                  </a:ext>
                </a:extLst>
              </xdr:cNvPr>
              <xdr:cNvSpPr/>
            </xdr:nvSpPr>
            <xdr:spPr bwMode="auto">
              <a:xfrm>
                <a:off x="1285875" y="72885300"/>
                <a:ext cx="6943725" cy="952500"/>
              </a:xfrm>
              <a:prstGeom prst="rect">
                <a:avLst/>
              </a:prstGeom>
              <a:noFill/>
              <a:ln w="9525">
                <a:miter lim="800000"/>
                <a:headEnd/>
                <a:tailEnd/>
              </a:ln>
              <a:extLst>
                <a:ext uri="{909E8E84-426E-40DD-AFC4-6F175D3DCCD1}">
                  <a14:hiddenFill>
                    <a:noFill/>
                  </a14:hiddenFill>
                </a:ext>
              </a:extLst>
            </xdr:spPr>
          </xdr:sp>
          <xdr:sp macro="" textlink="">
            <xdr:nvSpPr>
              <xdr:cNvPr id="21725" name="Option Button 221" hidden="1">
                <a:extLst>
                  <a:ext uri="{63B3BB69-23CF-44E3-9099-C40C66FF867C}">
                    <a14:compatExt spid="_x0000_s21725"/>
                  </a:ext>
                  <a:ext uri="{FF2B5EF4-FFF2-40B4-BE49-F238E27FC236}">
                    <a16:creationId xmlns:a16="http://schemas.microsoft.com/office/drawing/2014/main" id="{00000000-0008-0000-0300-0000DD540000}"/>
                  </a:ext>
                </a:extLst>
              </xdr:cNvPr>
              <xdr:cNvSpPr/>
            </xdr:nvSpPr>
            <xdr:spPr bwMode="auto">
              <a:xfrm>
                <a:off x="1323975" y="739044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次期の事業活動や事業計画へ、検証結果を反映させた</a:t>
                </a:r>
              </a:p>
            </xdr:txBody>
          </xdr:sp>
          <xdr:sp macro="" textlink="">
            <xdr:nvSpPr>
              <xdr:cNvPr id="21726" name="Option Button 222" hidden="1">
                <a:extLst>
                  <a:ext uri="{63B3BB69-23CF-44E3-9099-C40C66FF867C}">
                    <a14:compatExt spid="_x0000_s21726"/>
                  </a:ext>
                  <a:ext uri="{FF2B5EF4-FFF2-40B4-BE49-F238E27FC236}">
                    <a16:creationId xmlns:a16="http://schemas.microsoft.com/office/drawing/2014/main" id="{00000000-0008-0000-0300-0000DE540000}"/>
                  </a:ext>
                </a:extLst>
              </xdr:cNvPr>
              <xdr:cNvSpPr/>
            </xdr:nvSpPr>
            <xdr:spPr bwMode="auto">
              <a:xfrm>
                <a:off x="1323975" y="741902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次期の事業活動や事業計画へ、検証結果を反映させていない</a:t>
                </a:r>
              </a:p>
            </xdr:txBody>
          </xdr:sp>
          <xdr:sp macro="" textlink="">
            <xdr:nvSpPr>
              <xdr:cNvPr id="21727" name="Option Button 223" hidden="1">
                <a:extLst>
                  <a:ext uri="{63B3BB69-23CF-44E3-9099-C40C66FF867C}">
                    <a14:compatExt spid="_x0000_s21727"/>
                  </a:ext>
                  <a:ext uri="{FF2B5EF4-FFF2-40B4-BE49-F238E27FC236}">
                    <a16:creationId xmlns:a16="http://schemas.microsoft.com/office/drawing/2014/main" id="{00000000-0008-0000-0300-0000DF540000}"/>
                  </a:ext>
                </a:extLst>
              </xdr:cNvPr>
              <xdr:cNvSpPr/>
            </xdr:nvSpPr>
            <xdr:spPr bwMode="auto">
              <a:xfrm>
                <a:off x="1323975" y="744855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設立後間もないため、前年度の実績がなく、評価対象外である</a:t>
                </a:r>
              </a:p>
            </xdr:txBody>
          </xdr:sp>
          <xdr:sp macro="" textlink="">
            <xdr:nvSpPr>
              <xdr:cNvPr id="21728" name="Group Box 224" hidden="1">
                <a:extLst>
                  <a:ext uri="{63B3BB69-23CF-44E3-9099-C40C66FF867C}">
                    <a14:compatExt spid="_x0000_s21728"/>
                  </a:ext>
                  <a:ext uri="{FF2B5EF4-FFF2-40B4-BE49-F238E27FC236}">
                    <a16:creationId xmlns:a16="http://schemas.microsoft.com/office/drawing/2014/main" id="{00000000-0008-0000-0300-0000E0540000}"/>
                  </a:ext>
                </a:extLst>
              </xdr:cNvPr>
              <xdr:cNvSpPr/>
            </xdr:nvSpPr>
            <xdr:spPr bwMode="auto">
              <a:xfrm>
                <a:off x="1285875" y="73837800"/>
                <a:ext cx="6943725" cy="952500"/>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twoCellAnchor>
    <xdr:from>
      <xdr:col>2</xdr:col>
      <xdr:colOff>1</xdr:colOff>
      <xdr:row>193</xdr:row>
      <xdr:rowOff>0</xdr:rowOff>
    </xdr:from>
    <xdr:to>
      <xdr:col>5</xdr:col>
      <xdr:colOff>795618</xdr:colOff>
      <xdr:row>194</xdr:row>
      <xdr:rowOff>0</xdr:rowOff>
    </xdr:to>
    <xdr:sp macro="" textlink="">
      <xdr:nvSpPr>
        <xdr:cNvPr id="283" name="Rectangle 15">
          <a:extLst>
            <a:ext uri="{FF2B5EF4-FFF2-40B4-BE49-F238E27FC236}">
              <a16:creationId xmlns:a16="http://schemas.microsoft.com/office/drawing/2014/main" id="{00000000-0008-0000-0300-00001B010000}"/>
            </a:ext>
          </a:extLst>
        </xdr:cNvPr>
        <xdr:cNvSpPr>
          <a:spLocks noChangeArrowheads="1"/>
        </xdr:cNvSpPr>
      </xdr:nvSpPr>
      <xdr:spPr bwMode="auto">
        <a:xfrm>
          <a:off x="1285876" y="27089100"/>
          <a:ext cx="6920192" cy="952500"/>
        </a:xfrm>
        <a:prstGeom prst="rect">
          <a:avLst/>
        </a:prstGeom>
        <a:solidFill>
          <a:srgbClr val="CCFFCC"/>
        </a:solidFill>
        <a:ln w="9525">
          <a:solidFill>
            <a:srgbClr val="000000"/>
          </a:solidFill>
          <a:miter lim="800000"/>
          <a:headEnd/>
          <a:tailEnd/>
        </a:ln>
      </xdr:spPr>
    </xdr:sp>
    <xdr:clientData/>
  </xdr:twoCellAnchor>
  <xdr:twoCellAnchor>
    <xdr:from>
      <xdr:col>2</xdr:col>
      <xdr:colOff>1</xdr:colOff>
      <xdr:row>194</xdr:row>
      <xdr:rowOff>0</xdr:rowOff>
    </xdr:from>
    <xdr:to>
      <xdr:col>5</xdr:col>
      <xdr:colOff>796784</xdr:colOff>
      <xdr:row>195</xdr:row>
      <xdr:rowOff>0</xdr:rowOff>
    </xdr:to>
    <xdr:sp macro="" textlink="">
      <xdr:nvSpPr>
        <xdr:cNvPr id="288" name="Rectangle 15">
          <a:extLst>
            <a:ext uri="{FF2B5EF4-FFF2-40B4-BE49-F238E27FC236}">
              <a16:creationId xmlns:a16="http://schemas.microsoft.com/office/drawing/2014/main" id="{00000000-0008-0000-0300-000020010000}"/>
            </a:ext>
          </a:extLst>
        </xdr:cNvPr>
        <xdr:cNvSpPr>
          <a:spLocks noChangeArrowheads="1"/>
        </xdr:cNvSpPr>
      </xdr:nvSpPr>
      <xdr:spPr bwMode="auto">
        <a:xfrm>
          <a:off x="1285876" y="28041600"/>
          <a:ext cx="6921358" cy="952500"/>
        </a:xfrm>
        <a:prstGeom prst="rect">
          <a:avLst/>
        </a:prstGeom>
        <a:solidFill>
          <a:srgbClr val="CCFFCC"/>
        </a:solidFill>
        <a:ln w="9525">
          <a:solidFill>
            <a:srgbClr val="000000"/>
          </a:solidFill>
          <a:miter lim="800000"/>
          <a:headEnd/>
          <a:tailEnd/>
        </a:ln>
      </xdr:spPr>
    </xdr:sp>
    <xdr:clientData/>
  </xdr:twoCellAnchor>
  <xdr:twoCellAnchor>
    <xdr:from>
      <xdr:col>2</xdr:col>
      <xdr:colOff>1</xdr:colOff>
      <xdr:row>195</xdr:row>
      <xdr:rowOff>0</xdr:rowOff>
    </xdr:from>
    <xdr:to>
      <xdr:col>5</xdr:col>
      <xdr:colOff>796784</xdr:colOff>
      <xdr:row>196</xdr:row>
      <xdr:rowOff>0</xdr:rowOff>
    </xdr:to>
    <xdr:sp macro="" textlink="">
      <xdr:nvSpPr>
        <xdr:cNvPr id="293" name="Rectangle 15">
          <a:extLst>
            <a:ext uri="{FF2B5EF4-FFF2-40B4-BE49-F238E27FC236}">
              <a16:creationId xmlns:a16="http://schemas.microsoft.com/office/drawing/2014/main" id="{00000000-0008-0000-0300-000025010000}"/>
            </a:ext>
          </a:extLst>
        </xdr:cNvPr>
        <xdr:cNvSpPr>
          <a:spLocks noChangeArrowheads="1"/>
        </xdr:cNvSpPr>
      </xdr:nvSpPr>
      <xdr:spPr bwMode="auto">
        <a:xfrm>
          <a:off x="1285876" y="28994100"/>
          <a:ext cx="6921358" cy="952500"/>
        </a:xfrm>
        <a:prstGeom prst="rect">
          <a:avLst/>
        </a:prstGeom>
        <a:solidFill>
          <a:srgbClr val="CCFFCC"/>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xdr:from>
          <xdr:col>2</xdr:col>
          <xdr:colOff>0</xdr:colOff>
          <xdr:row>193</xdr:row>
          <xdr:rowOff>0</xdr:rowOff>
        </xdr:from>
        <xdr:to>
          <xdr:col>5</xdr:col>
          <xdr:colOff>800100</xdr:colOff>
          <xdr:row>196</xdr:row>
          <xdr:rowOff>0</xdr:rowOff>
        </xdr:to>
        <xdr:grpSp>
          <xdr:nvGrpSpPr>
            <xdr:cNvPr id="56" name="グループ化 55">
              <a:extLst>
                <a:ext uri="{FF2B5EF4-FFF2-40B4-BE49-F238E27FC236}">
                  <a16:creationId xmlns:a16="http://schemas.microsoft.com/office/drawing/2014/main" id="{00000000-0008-0000-0300-000038000000}"/>
                </a:ext>
              </a:extLst>
            </xdr:cNvPr>
            <xdr:cNvGrpSpPr/>
          </xdr:nvGrpSpPr>
          <xdr:grpSpPr>
            <a:xfrm>
              <a:off x="1295400" y="81038700"/>
              <a:ext cx="6953250" cy="2857500"/>
              <a:chOff x="1285875" y="80810100"/>
              <a:chExt cx="6943725" cy="2857500"/>
            </a:xfrm>
          </xdr:grpSpPr>
          <xdr:sp macro="" textlink="">
            <xdr:nvSpPr>
              <xdr:cNvPr id="21729" name="Option Button 225" hidden="1">
                <a:extLst>
                  <a:ext uri="{63B3BB69-23CF-44E3-9099-C40C66FF867C}">
                    <a14:compatExt spid="_x0000_s21729"/>
                  </a:ext>
                  <a:ext uri="{FF2B5EF4-FFF2-40B4-BE49-F238E27FC236}">
                    <a16:creationId xmlns:a16="http://schemas.microsoft.com/office/drawing/2014/main" id="{00000000-0008-0000-0300-0000E1540000}"/>
                  </a:ext>
                </a:extLst>
              </xdr:cNvPr>
              <xdr:cNvSpPr/>
            </xdr:nvSpPr>
            <xdr:spPr bwMode="auto">
              <a:xfrm>
                <a:off x="1323975" y="808767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具体的な目標を設定し、その達成に向けて取り組みを行った</a:t>
                </a:r>
              </a:p>
            </xdr:txBody>
          </xdr:sp>
          <xdr:sp macro="" textlink="">
            <xdr:nvSpPr>
              <xdr:cNvPr id="21730" name="Option Button 226" hidden="1">
                <a:extLst>
                  <a:ext uri="{63B3BB69-23CF-44E3-9099-C40C66FF867C}">
                    <a14:compatExt spid="_x0000_s21730"/>
                  </a:ext>
                  <a:ext uri="{FF2B5EF4-FFF2-40B4-BE49-F238E27FC236}">
                    <a16:creationId xmlns:a16="http://schemas.microsoft.com/office/drawing/2014/main" id="{00000000-0008-0000-0300-0000E2540000}"/>
                  </a:ext>
                </a:extLst>
              </xdr:cNvPr>
              <xdr:cNvSpPr/>
            </xdr:nvSpPr>
            <xdr:spPr bwMode="auto">
              <a:xfrm>
                <a:off x="1323975" y="811625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具体的な目標を設定したが、その達成に向けて取り組みが行われていなかった</a:t>
                </a:r>
              </a:p>
            </xdr:txBody>
          </xdr:sp>
          <xdr:sp macro="" textlink="">
            <xdr:nvSpPr>
              <xdr:cNvPr id="21731" name="Option Button 227" hidden="1">
                <a:extLst>
                  <a:ext uri="{63B3BB69-23CF-44E3-9099-C40C66FF867C}">
                    <a14:compatExt spid="_x0000_s21731"/>
                  </a:ext>
                  <a:ext uri="{FF2B5EF4-FFF2-40B4-BE49-F238E27FC236}">
                    <a16:creationId xmlns:a16="http://schemas.microsoft.com/office/drawing/2014/main" id="{00000000-0008-0000-0300-0000E3540000}"/>
                  </a:ext>
                </a:extLst>
              </xdr:cNvPr>
              <xdr:cNvSpPr/>
            </xdr:nvSpPr>
            <xdr:spPr bwMode="auto">
              <a:xfrm>
                <a:off x="1323975" y="814578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具体的な目標が設定されていなかった</a:t>
                </a:r>
              </a:p>
            </xdr:txBody>
          </xdr:sp>
          <xdr:sp macro="" textlink="">
            <xdr:nvSpPr>
              <xdr:cNvPr id="21732" name="Group Box 228" hidden="1">
                <a:extLst>
                  <a:ext uri="{63B3BB69-23CF-44E3-9099-C40C66FF867C}">
                    <a14:compatExt spid="_x0000_s21732"/>
                  </a:ext>
                  <a:ext uri="{FF2B5EF4-FFF2-40B4-BE49-F238E27FC236}">
                    <a16:creationId xmlns:a16="http://schemas.microsoft.com/office/drawing/2014/main" id="{00000000-0008-0000-0300-0000E4540000}"/>
                  </a:ext>
                </a:extLst>
              </xdr:cNvPr>
              <xdr:cNvSpPr/>
            </xdr:nvSpPr>
            <xdr:spPr bwMode="auto">
              <a:xfrm>
                <a:off x="1285875" y="80810100"/>
                <a:ext cx="6943725" cy="952500"/>
              </a:xfrm>
              <a:prstGeom prst="rect">
                <a:avLst/>
              </a:prstGeom>
              <a:noFill/>
              <a:ln w="9525">
                <a:miter lim="800000"/>
                <a:headEnd/>
                <a:tailEnd/>
              </a:ln>
              <a:extLst>
                <a:ext uri="{909E8E84-426E-40DD-AFC4-6F175D3DCCD1}">
                  <a14:hiddenFill>
                    <a:noFill/>
                  </a14:hiddenFill>
                </a:ext>
              </a:extLst>
            </xdr:spPr>
          </xdr:sp>
          <xdr:sp macro="" textlink="">
            <xdr:nvSpPr>
              <xdr:cNvPr id="21733" name="Option Button 229" hidden="1">
                <a:extLst>
                  <a:ext uri="{63B3BB69-23CF-44E3-9099-C40C66FF867C}">
                    <a14:compatExt spid="_x0000_s21733"/>
                  </a:ext>
                  <a:ext uri="{FF2B5EF4-FFF2-40B4-BE49-F238E27FC236}">
                    <a16:creationId xmlns:a16="http://schemas.microsoft.com/office/drawing/2014/main" id="{00000000-0008-0000-0300-0000E5540000}"/>
                  </a:ext>
                </a:extLst>
              </xdr:cNvPr>
              <xdr:cNvSpPr/>
            </xdr:nvSpPr>
            <xdr:spPr bwMode="auto">
              <a:xfrm>
                <a:off x="1323975" y="818292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目標達成に向けた取り組みについて、検証を行った</a:t>
                </a:r>
              </a:p>
            </xdr:txBody>
          </xdr:sp>
          <xdr:sp macro="" textlink="">
            <xdr:nvSpPr>
              <xdr:cNvPr id="21734" name="Option Button 230" hidden="1">
                <a:extLst>
                  <a:ext uri="{63B3BB69-23CF-44E3-9099-C40C66FF867C}">
                    <a14:compatExt spid="_x0000_s21734"/>
                  </a:ext>
                  <a:ext uri="{FF2B5EF4-FFF2-40B4-BE49-F238E27FC236}">
                    <a16:creationId xmlns:a16="http://schemas.microsoft.com/office/drawing/2014/main" id="{00000000-0008-0000-0300-0000E6540000}"/>
                  </a:ext>
                </a:extLst>
              </xdr:cNvPr>
              <xdr:cNvSpPr/>
            </xdr:nvSpPr>
            <xdr:spPr bwMode="auto">
              <a:xfrm>
                <a:off x="1323975" y="821150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目標達成に向けた取り組みについて、検証を行っていなかった（目標設定を行っていなかった場合も含む）</a:t>
                </a:r>
              </a:p>
            </xdr:txBody>
          </xdr:sp>
          <xdr:sp macro="" textlink="">
            <xdr:nvSpPr>
              <xdr:cNvPr id="21735" name="Option Button 231" hidden="1">
                <a:extLst>
                  <a:ext uri="{63B3BB69-23CF-44E3-9099-C40C66FF867C}">
                    <a14:compatExt spid="_x0000_s21735"/>
                  </a:ext>
                  <a:ext uri="{FF2B5EF4-FFF2-40B4-BE49-F238E27FC236}">
                    <a16:creationId xmlns:a16="http://schemas.microsoft.com/office/drawing/2014/main" id="{00000000-0008-0000-0300-0000E7540000}"/>
                  </a:ext>
                </a:extLst>
              </xdr:cNvPr>
              <xdr:cNvSpPr/>
            </xdr:nvSpPr>
            <xdr:spPr bwMode="auto">
              <a:xfrm>
                <a:off x="1323975" y="824103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設立後間もないため、前年度の実績がなく、評価対象外である</a:t>
                </a:r>
              </a:p>
            </xdr:txBody>
          </xdr:sp>
          <xdr:sp macro="" textlink="">
            <xdr:nvSpPr>
              <xdr:cNvPr id="21736" name="Group Box 232" hidden="1">
                <a:extLst>
                  <a:ext uri="{63B3BB69-23CF-44E3-9099-C40C66FF867C}">
                    <a14:compatExt spid="_x0000_s21736"/>
                  </a:ext>
                  <a:ext uri="{FF2B5EF4-FFF2-40B4-BE49-F238E27FC236}">
                    <a16:creationId xmlns:a16="http://schemas.microsoft.com/office/drawing/2014/main" id="{00000000-0008-0000-0300-0000E8540000}"/>
                  </a:ext>
                </a:extLst>
              </xdr:cNvPr>
              <xdr:cNvSpPr/>
            </xdr:nvSpPr>
            <xdr:spPr bwMode="auto">
              <a:xfrm>
                <a:off x="1285875" y="81762600"/>
                <a:ext cx="6943725" cy="952500"/>
              </a:xfrm>
              <a:prstGeom prst="rect">
                <a:avLst/>
              </a:prstGeom>
              <a:noFill/>
              <a:ln w="9525">
                <a:miter lim="800000"/>
                <a:headEnd/>
                <a:tailEnd/>
              </a:ln>
              <a:extLst>
                <a:ext uri="{909E8E84-426E-40DD-AFC4-6F175D3DCCD1}">
                  <a14:hiddenFill>
                    <a:noFill/>
                  </a14:hiddenFill>
                </a:ext>
              </a:extLst>
            </xdr:spPr>
          </xdr:sp>
          <xdr:sp macro="" textlink="">
            <xdr:nvSpPr>
              <xdr:cNvPr id="21737" name="Option Button 233" hidden="1">
                <a:extLst>
                  <a:ext uri="{63B3BB69-23CF-44E3-9099-C40C66FF867C}">
                    <a14:compatExt spid="_x0000_s21737"/>
                  </a:ext>
                  <a:ext uri="{FF2B5EF4-FFF2-40B4-BE49-F238E27FC236}">
                    <a16:creationId xmlns:a16="http://schemas.microsoft.com/office/drawing/2014/main" id="{00000000-0008-0000-0300-0000E9540000}"/>
                  </a:ext>
                </a:extLst>
              </xdr:cNvPr>
              <xdr:cNvSpPr/>
            </xdr:nvSpPr>
            <xdr:spPr bwMode="auto">
              <a:xfrm>
                <a:off x="1323975" y="827817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次期の事業活動や事業計画へ、検証結果を反映させた</a:t>
                </a:r>
              </a:p>
            </xdr:txBody>
          </xdr:sp>
          <xdr:sp macro="" textlink="">
            <xdr:nvSpPr>
              <xdr:cNvPr id="21738" name="Option Button 234" hidden="1">
                <a:extLst>
                  <a:ext uri="{63B3BB69-23CF-44E3-9099-C40C66FF867C}">
                    <a14:compatExt spid="_x0000_s21738"/>
                  </a:ext>
                  <a:ext uri="{FF2B5EF4-FFF2-40B4-BE49-F238E27FC236}">
                    <a16:creationId xmlns:a16="http://schemas.microsoft.com/office/drawing/2014/main" id="{00000000-0008-0000-0300-0000EA540000}"/>
                  </a:ext>
                </a:extLst>
              </xdr:cNvPr>
              <xdr:cNvSpPr/>
            </xdr:nvSpPr>
            <xdr:spPr bwMode="auto">
              <a:xfrm>
                <a:off x="1323975" y="830675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次期の事業活動や事業計画へ、検証結果を反映させていない</a:t>
                </a:r>
              </a:p>
            </xdr:txBody>
          </xdr:sp>
          <xdr:sp macro="" textlink="">
            <xdr:nvSpPr>
              <xdr:cNvPr id="21739" name="Option Button 235" hidden="1">
                <a:extLst>
                  <a:ext uri="{63B3BB69-23CF-44E3-9099-C40C66FF867C}">
                    <a14:compatExt spid="_x0000_s21739"/>
                  </a:ext>
                  <a:ext uri="{FF2B5EF4-FFF2-40B4-BE49-F238E27FC236}">
                    <a16:creationId xmlns:a16="http://schemas.microsoft.com/office/drawing/2014/main" id="{00000000-0008-0000-0300-0000EB540000}"/>
                  </a:ext>
                </a:extLst>
              </xdr:cNvPr>
              <xdr:cNvSpPr/>
            </xdr:nvSpPr>
            <xdr:spPr bwMode="auto">
              <a:xfrm>
                <a:off x="1323975" y="833628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設立後間もないため、前年度の実績がなく、評価対象外である</a:t>
                </a:r>
              </a:p>
            </xdr:txBody>
          </xdr:sp>
          <xdr:sp macro="" textlink="">
            <xdr:nvSpPr>
              <xdr:cNvPr id="21740" name="Group Box 236" hidden="1">
                <a:extLst>
                  <a:ext uri="{63B3BB69-23CF-44E3-9099-C40C66FF867C}">
                    <a14:compatExt spid="_x0000_s21740"/>
                  </a:ext>
                  <a:ext uri="{FF2B5EF4-FFF2-40B4-BE49-F238E27FC236}">
                    <a16:creationId xmlns:a16="http://schemas.microsoft.com/office/drawing/2014/main" id="{00000000-0008-0000-0300-0000EC540000}"/>
                  </a:ext>
                </a:extLst>
              </xdr:cNvPr>
              <xdr:cNvSpPr/>
            </xdr:nvSpPr>
            <xdr:spPr bwMode="auto">
              <a:xfrm>
                <a:off x="1285875" y="82715100"/>
                <a:ext cx="6943725" cy="952500"/>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9</xdr:row>
          <xdr:rowOff>0</xdr:rowOff>
        </xdr:from>
        <xdr:to>
          <xdr:col>5</xdr:col>
          <xdr:colOff>800100</xdr:colOff>
          <xdr:row>10</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28600" y="2228850"/>
              <a:ext cx="8001000" cy="476250"/>
              <a:chOff x="228600" y="2200279"/>
              <a:chExt cx="7981950" cy="476251"/>
            </a:xfrm>
          </xdr:grpSpPr>
          <xdr:sp macro="" textlink="">
            <xdr:nvSpPr>
              <xdr:cNvPr id="22529" name="Group Box 1" hidden="1">
                <a:extLst>
                  <a:ext uri="{63B3BB69-23CF-44E3-9099-C40C66FF867C}">
                    <a14:compatExt spid="_x0000_s22529"/>
                  </a:ext>
                  <a:ext uri="{FF2B5EF4-FFF2-40B4-BE49-F238E27FC236}">
                    <a16:creationId xmlns:a16="http://schemas.microsoft.com/office/drawing/2014/main" id="{00000000-0008-0000-0400-000001580000}"/>
                  </a:ext>
                </a:extLst>
              </xdr:cNvPr>
              <xdr:cNvSpPr/>
            </xdr:nvSpPr>
            <xdr:spPr bwMode="auto">
              <a:xfrm>
                <a:off x="228600" y="220027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30" name="Option Button 2" hidden="1">
                <a:extLst>
                  <a:ext uri="{63B3BB69-23CF-44E3-9099-C40C66FF867C}">
                    <a14:compatExt spid="_x0000_s22530"/>
                  </a:ext>
                  <a:ext uri="{FF2B5EF4-FFF2-40B4-BE49-F238E27FC236}">
                    <a16:creationId xmlns:a16="http://schemas.microsoft.com/office/drawing/2014/main" id="{00000000-0008-0000-0400-000002580000}"/>
                  </a:ext>
                </a:extLst>
              </xdr:cNvPr>
              <xdr:cNvSpPr/>
            </xdr:nvSpPr>
            <xdr:spPr bwMode="auto">
              <a:xfrm>
                <a:off x="7429500" y="2400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31" name="Option Button 3" hidden="1">
                <a:extLst>
                  <a:ext uri="{63B3BB69-23CF-44E3-9099-C40C66FF867C}">
                    <a14:compatExt spid="_x0000_s22531"/>
                  </a:ext>
                  <a:ext uri="{FF2B5EF4-FFF2-40B4-BE49-F238E27FC236}">
                    <a16:creationId xmlns:a16="http://schemas.microsoft.com/office/drawing/2014/main" id="{00000000-0008-0000-0400-000003580000}"/>
                  </a:ext>
                </a:extLst>
              </xdr:cNvPr>
              <xdr:cNvSpPr/>
            </xdr:nvSpPr>
            <xdr:spPr bwMode="auto">
              <a:xfrm>
                <a:off x="733425" y="24003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32" name="Option Button 4" hidden="1">
                <a:extLst>
                  <a:ext uri="{63B3BB69-23CF-44E3-9099-C40C66FF867C}">
                    <a14:compatExt spid="_x0000_s22532"/>
                  </a:ext>
                  <a:ext uri="{FF2B5EF4-FFF2-40B4-BE49-F238E27FC236}">
                    <a16:creationId xmlns:a16="http://schemas.microsoft.com/office/drawing/2014/main" id="{00000000-0008-0000-0400-000004580000}"/>
                  </a:ext>
                </a:extLst>
              </xdr:cNvPr>
              <xdr:cNvSpPr/>
            </xdr:nvSpPr>
            <xdr:spPr bwMode="auto">
              <a:xfrm>
                <a:off x="285750" y="2400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xdr:row>
          <xdr:rowOff>0</xdr:rowOff>
        </xdr:from>
        <xdr:to>
          <xdr:col>5</xdr:col>
          <xdr:colOff>800100</xdr:colOff>
          <xdr:row>11</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228600" y="2705100"/>
              <a:ext cx="8001000" cy="476250"/>
              <a:chOff x="228600" y="2676530"/>
              <a:chExt cx="7981950" cy="476251"/>
            </a:xfrm>
          </xdr:grpSpPr>
          <xdr:sp macro="" textlink="">
            <xdr:nvSpPr>
              <xdr:cNvPr id="22533" name="Group Box 5" hidden="1">
                <a:extLst>
                  <a:ext uri="{63B3BB69-23CF-44E3-9099-C40C66FF867C}">
                    <a14:compatExt spid="_x0000_s22533"/>
                  </a:ext>
                  <a:ext uri="{FF2B5EF4-FFF2-40B4-BE49-F238E27FC236}">
                    <a16:creationId xmlns:a16="http://schemas.microsoft.com/office/drawing/2014/main" id="{00000000-0008-0000-0400-000005580000}"/>
                  </a:ext>
                </a:extLst>
              </xdr:cNvPr>
              <xdr:cNvSpPr/>
            </xdr:nvSpPr>
            <xdr:spPr bwMode="auto">
              <a:xfrm>
                <a:off x="228600" y="267653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34" name="Option Button 6" hidden="1">
                <a:extLst>
                  <a:ext uri="{63B3BB69-23CF-44E3-9099-C40C66FF867C}">
                    <a14:compatExt spid="_x0000_s22534"/>
                  </a:ext>
                  <a:ext uri="{FF2B5EF4-FFF2-40B4-BE49-F238E27FC236}">
                    <a16:creationId xmlns:a16="http://schemas.microsoft.com/office/drawing/2014/main" id="{00000000-0008-0000-0400-000006580000}"/>
                  </a:ext>
                </a:extLst>
              </xdr:cNvPr>
              <xdr:cNvSpPr/>
            </xdr:nvSpPr>
            <xdr:spPr bwMode="auto">
              <a:xfrm>
                <a:off x="7429500" y="2876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35" name="Option Button 7" hidden="1">
                <a:extLst>
                  <a:ext uri="{63B3BB69-23CF-44E3-9099-C40C66FF867C}">
                    <a14:compatExt spid="_x0000_s22535"/>
                  </a:ext>
                  <a:ext uri="{FF2B5EF4-FFF2-40B4-BE49-F238E27FC236}">
                    <a16:creationId xmlns:a16="http://schemas.microsoft.com/office/drawing/2014/main" id="{00000000-0008-0000-0400-000007580000}"/>
                  </a:ext>
                </a:extLst>
              </xdr:cNvPr>
              <xdr:cNvSpPr/>
            </xdr:nvSpPr>
            <xdr:spPr bwMode="auto">
              <a:xfrm>
                <a:off x="733425" y="28765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36" name="Option Button 8" hidden="1">
                <a:extLst>
                  <a:ext uri="{63B3BB69-23CF-44E3-9099-C40C66FF867C}">
                    <a14:compatExt spid="_x0000_s22536"/>
                  </a:ext>
                  <a:ext uri="{FF2B5EF4-FFF2-40B4-BE49-F238E27FC236}">
                    <a16:creationId xmlns:a16="http://schemas.microsoft.com/office/drawing/2014/main" id="{00000000-0008-0000-0400-000008580000}"/>
                  </a:ext>
                </a:extLst>
              </xdr:cNvPr>
              <xdr:cNvSpPr/>
            </xdr:nvSpPr>
            <xdr:spPr bwMode="auto">
              <a:xfrm>
                <a:off x="285750" y="2876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5</xdr:col>
          <xdr:colOff>800100</xdr:colOff>
          <xdr:row>12</xdr:row>
          <xdr:rowOff>0</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228600" y="3181350"/>
              <a:ext cx="8001000" cy="476250"/>
              <a:chOff x="228600" y="3152781"/>
              <a:chExt cx="7981950" cy="476251"/>
            </a:xfrm>
          </xdr:grpSpPr>
          <xdr:sp macro="" textlink="">
            <xdr:nvSpPr>
              <xdr:cNvPr id="22537" name="Group Box 9" hidden="1">
                <a:extLst>
                  <a:ext uri="{63B3BB69-23CF-44E3-9099-C40C66FF867C}">
                    <a14:compatExt spid="_x0000_s22537"/>
                  </a:ext>
                  <a:ext uri="{FF2B5EF4-FFF2-40B4-BE49-F238E27FC236}">
                    <a16:creationId xmlns:a16="http://schemas.microsoft.com/office/drawing/2014/main" id="{00000000-0008-0000-0400-000009580000}"/>
                  </a:ext>
                </a:extLst>
              </xdr:cNvPr>
              <xdr:cNvSpPr/>
            </xdr:nvSpPr>
            <xdr:spPr bwMode="auto">
              <a:xfrm>
                <a:off x="228600" y="315278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38" name="Option Button 10" hidden="1">
                <a:extLst>
                  <a:ext uri="{63B3BB69-23CF-44E3-9099-C40C66FF867C}">
                    <a14:compatExt spid="_x0000_s22538"/>
                  </a:ext>
                  <a:ext uri="{FF2B5EF4-FFF2-40B4-BE49-F238E27FC236}">
                    <a16:creationId xmlns:a16="http://schemas.microsoft.com/office/drawing/2014/main" id="{00000000-0008-0000-0400-00000A580000}"/>
                  </a:ext>
                </a:extLst>
              </xdr:cNvPr>
              <xdr:cNvSpPr/>
            </xdr:nvSpPr>
            <xdr:spPr bwMode="auto">
              <a:xfrm>
                <a:off x="7429500" y="3352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39" name="Option Button 11" hidden="1">
                <a:extLst>
                  <a:ext uri="{63B3BB69-23CF-44E3-9099-C40C66FF867C}">
                    <a14:compatExt spid="_x0000_s22539"/>
                  </a:ext>
                  <a:ext uri="{FF2B5EF4-FFF2-40B4-BE49-F238E27FC236}">
                    <a16:creationId xmlns:a16="http://schemas.microsoft.com/office/drawing/2014/main" id="{00000000-0008-0000-0400-00000B580000}"/>
                  </a:ext>
                </a:extLst>
              </xdr:cNvPr>
              <xdr:cNvSpPr/>
            </xdr:nvSpPr>
            <xdr:spPr bwMode="auto">
              <a:xfrm>
                <a:off x="733425" y="33528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40" name="Option Button 12" hidden="1">
                <a:extLst>
                  <a:ext uri="{63B3BB69-23CF-44E3-9099-C40C66FF867C}">
                    <a14:compatExt spid="_x0000_s22540"/>
                  </a:ext>
                  <a:ext uri="{FF2B5EF4-FFF2-40B4-BE49-F238E27FC236}">
                    <a16:creationId xmlns:a16="http://schemas.microsoft.com/office/drawing/2014/main" id="{00000000-0008-0000-0400-00000C580000}"/>
                  </a:ext>
                </a:extLst>
              </xdr:cNvPr>
              <xdr:cNvSpPr/>
            </xdr:nvSpPr>
            <xdr:spPr bwMode="auto">
              <a:xfrm>
                <a:off x="285750" y="3352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xdr:row>
          <xdr:rowOff>0</xdr:rowOff>
        </xdr:from>
        <xdr:to>
          <xdr:col>5</xdr:col>
          <xdr:colOff>800100</xdr:colOff>
          <xdr:row>13</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228600" y="3657600"/>
              <a:ext cx="8001000" cy="476250"/>
              <a:chOff x="228600" y="3629031"/>
              <a:chExt cx="7981950" cy="476251"/>
            </a:xfrm>
          </xdr:grpSpPr>
          <xdr:sp macro="" textlink="">
            <xdr:nvSpPr>
              <xdr:cNvPr id="22541" name="Group Box 13" hidden="1">
                <a:extLst>
                  <a:ext uri="{63B3BB69-23CF-44E3-9099-C40C66FF867C}">
                    <a14:compatExt spid="_x0000_s22541"/>
                  </a:ext>
                  <a:ext uri="{FF2B5EF4-FFF2-40B4-BE49-F238E27FC236}">
                    <a16:creationId xmlns:a16="http://schemas.microsoft.com/office/drawing/2014/main" id="{00000000-0008-0000-0400-00000D580000}"/>
                  </a:ext>
                </a:extLst>
              </xdr:cNvPr>
              <xdr:cNvSpPr/>
            </xdr:nvSpPr>
            <xdr:spPr bwMode="auto">
              <a:xfrm>
                <a:off x="228600" y="362903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42" name="Option Button 14" hidden="1">
                <a:extLst>
                  <a:ext uri="{63B3BB69-23CF-44E3-9099-C40C66FF867C}">
                    <a14:compatExt spid="_x0000_s22542"/>
                  </a:ext>
                  <a:ext uri="{FF2B5EF4-FFF2-40B4-BE49-F238E27FC236}">
                    <a16:creationId xmlns:a16="http://schemas.microsoft.com/office/drawing/2014/main" id="{00000000-0008-0000-0400-00000E580000}"/>
                  </a:ext>
                </a:extLst>
              </xdr:cNvPr>
              <xdr:cNvSpPr/>
            </xdr:nvSpPr>
            <xdr:spPr bwMode="auto">
              <a:xfrm>
                <a:off x="7429500" y="3829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43" name="Option Button 15" hidden="1">
                <a:extLst>
                  <a:ext uri="{63B3BB69-23CF-44E3-9099-C40C66FF867C}">
                    <a14:compatExt spid="_x0000_s22543"/>
                  </a:ext>
                  <a:ext uri="{FF2B5EF4-FFF2-40B4-BE49-F238E27FC236}">
                    <a16:creationId xmlns:a16="http://schemas.microsoft.com/office/drawing/2014/main" id="{00000000-0008-0000-0400-00000F580000}"/>
                  </a:ext>
                </a:extLst>
              </xdr:cNvPr>
              <xdr:cNvSpPr/>
            </xdr:nvSpPr>
            <xdr:spPr bwMode="auto">
              <a:xfrm>
                <a:off x="733425" y="38290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44" name="Option Button 16" hidden="1">
                <a:extLst>
                  <a:ext uri="{63B3BB69-23CF-44E3-9099-C40C66FF867C}">
                    <a14:compatExt spid="_x0000_s22544"/>
                  </a:ext>
                  <a:ext uri="{FF2B5EF4-FFF2-40B4-BE49-F238E27FC236}">
                    <a16:creationId xmlns:a16="http://schemas.microsoft.com/office/drawing/2014/main" id="{00000000-0008-0000-0400-000010580000}"/>
                  </a:ext>
                </a:extLst>
              </xdr:cNvPr>
              <xdr:cNvSpPr/>
            </xdr:nvSpPr>
            <xdr:spPr bwMode="auto">
              <a:xfrm>
                <a:off x="285750" y="3829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25</xdr:row>
          <xdr:rowOff>0</xdr:rowOff>
        </xdr:from>
        <xdr:to>
          <xdr:col>5</xdr:col>
          <xdr:colOff>800100</xdr:colOff>
          <xdr:row>26</xdr:row>
          <xdr:rowOff>0</xdr:rowOff>
        </xdr:to>
        <xdr:grpSp>
          <xdr:nvGrpSpPr>
            <xdr:cNvPr id="6" name="グループ化 5">
              <a:extLst>
                <a:ext uri="{FF2B5EF4-FFF2-40B4-BE49-F238E27FC236}">
                  <a16:creationId xmlns:a16="http://schemas.microsoft.com/office/drawing/2014/main" id="{00000000-0008-0000-0400-000006000000}"/>
                </a:ext>
              </a:extLst>
            </xdr:cNvPr>
            <xdr:cNvGrpSpPr/>
          </xdr:nvGrpSpPr>
          <xdr:grpSpPr>
            <a:xfrm>
              <a:off x="228600" y="9086850"/>
              <a:ext cx="8001000" cy="476250"/>
              <a:chOff x="228600" y="9048766"/>
              <a:chExt cx="7981950" cy="476251"/>
            </a:xfrm>
          </xdr:grpSpPr>
          <xdr:sp macro="" textlink="">
            <xdr:nvSpPr>
              <xdr:cNvPr id="22545" name="Group Box 17" hidden="1">
                <a:extLst>
                  <a:ext uri="{63B3BB69-23CF-44E3-9099-C40C66FF867C}">
                    <a14:compatExt spid="_x0000_s22545"/>
                  </a:ext>
                  <a:ext uri="{FF2B5EF4-FFF2-40B4-BE49-F238E27FC236}">
                    <a16:creationId xmlns:a16="http://schemas.microsoft.com/office/drawing/2014/main" id="{00000000-0008-0000-0400-000011580000}"/>
                  </a:ext>
                </a:extLst>
              </xdr:cNvPr>
              <xdr:cNvSpPr/>
            </xdr:nvSpPr>
            <xdr:spPr bwMode="auto">
              <a:xfrm>
                <a:off x="228600" y="904876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46" name="Option Button 18" hidden="1">
                <a:extLst>
                  <a:ext uri="{63B3BB69-23CF-44E3-9099-C40C66FF867C}">
                    <a14:compatExt spid="_x0000_s22546"/>
                  </a:ext>
                  <a:ext uri="{FF2B5EF4-FFF2-40B4-BE49-F238E27FC236}">
                    <a16:creationId xmlns:a16="http://schemas.microsoft.com/office/drawing/2014/main" id="{00000000-0008-0000-0400-000012580000}"/>
                  </a:ext>
                </a:extLst>
              </xdr:cNvPr>
              <xdr:cNvSpPr/>
            </xdr:nvSpPr>
            <xdr:spPr bwMode="auto">
              <a:xfrm>
                <a:off x="7429500" y="92487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47" name="Option Button 19" hidden="1">
                <a:extLst>
                  <a:ext uri="{63B3BB69-23CF-44E3-9099-C40C66FF867C}">
                    <a14:compatExt spid="_x0000_s22547"/>
                  </a:ext>
                  <a:ext uri="{FF2B5EF4-FFF2-40B4-BE49-F238E27FC236}">
                    <a16:creationId xmlns:a16="http://schemas.microsoft.com/office/drawing/2014/main" id="{00000000-0008-0000-0400-000013580000}"/>
                  </a:ext>
                </a:extLst>
              </xdr:cNvPr>
              <xdr:cNvSpPr/>
            </xdr:nvSpPr>
            <xdr:spPr bwMode="auto">
              <a:xfrm>
                <a:off x="733425" y="92487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48" name="Option Button 20" hidden="1">
                <a:extLst>
                  <a:ext uri="{63B3BB69-23CF-44E3-9099-C40C66FF867C}">
                    <a14:compatExt spid="_x0000_s22548"/>
                  </a:ext>
                  <a:ext uri="{FF2B5EF4-FFF2-40B4-BE49-F238E27FC236}">
                    <a16:creationId xmlns:a16="http://schemas.microsoft.com/office/drawing/2014/main" id="{00000000-0008-0000-0400-000014580000}"/>
                  </a:ext>
                </a:extLst>
              </xdr:cNvPr>
              <xdr:cNvSpPr/>
            </xdr:nvSpPr>
            <xdr:spPr bwMode="auto">
              <a:xfrm>
                <a:off x="285750" y="92487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5</xdr:col>
          <xdr:colOff>800100</xdr:colOff>
          <xdr:row>27</xdr:row>
          <xdr:rowOff>0</xdr:rowOff>
        </xdr:to>
        <xdr:grpSp>
          <xdr:nvGrpSpPr>
            <xdr:cNvPr id="7" name="グループ化 6">
              <a:extLst>
                <a:ext uri="{FF2B5EF4-FFF2-40B4-BE49-F238E27FC236}">
                  <a16:creationId xmlns:a16="http://schemas.microsoft.com/office/drawing/2014/main" id="{00000000-0008-0000-0400-000007000000}"/>
                </a:ext>
              </a:extLst>
            </xdr:cNvPr>
            <xdr:cNvGrpSpPr/>
          </xdr:nvGrpSpPr>
          <xdr:grpSpPr>
            <a:xfrm>
              <a:off x="228600" y="9563100"/>
              <a:ext cx="8001000" cy="476250"/>
              <a:chOff x="228600" y="9525017"/>
              <a:chExt cx="7981950" cy="476251"/>
            </a:xfrm>
          </xdr:grpSpPr>
          <xdr:sp macro="" textlink="">
            <xdr:nvSpPr>
              <xdr:cNvPr id="22549" name="Group Box 21" hidden="1">
                <a:extLst>
                  <a:ext uri="{63B3BB69-23CF-44E3-9099-C40C66FF867C}">
                    <a14:compatExt spid="_x0000_s22549"/>
                  </a:ext>
                  <a:ext uri="{FF2B5EF4-FFF2-40B4-BE49-F238E27FC236}">
                    <a16:creationId xmlns:a16="http://schemas.microsoft.com/office/drawing/2014/main" id="{00000000-0008-0000-0400-000015580000}"/>
                  </a:ext>
                </a:extLst>
              </xdr:cNvPr>
              <xdr:cNvSpPr/>
            </xdr:nvSpPr>
            <xdr:spPr bwMode="auto">
              <a:xfrm>
                <a:off x="228600" y="952501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50" name="Option Button 22" hidden="1">
                <a:extLst>
                  <a:ext uri="{63B3BB69-23CF-44E3-9099-C40C66FF867C}">
                    <a14:compatExt spid="_x0000_s22550"/>
                  </a:ext>
                  <a:ext uri="{FF2B5EF4-FFF2-40B4-BE49-F238E27FC236}">
                    <a16:creationId xmlns:a16="http://schemas.microsoft.com/office/drawing/2014/main" id="{00000000-0008-0000-0400-000016580000}"/>
                  </a:ext>
                </a:extLst>
              </xdr:cNvPr>
              <xdr:cNvSpPr/>
            </xdr:nvSpPr>
            <xdr:spPr bwMode="auto">
              <a:xfrm>
                <a:off x="7429500" y="97250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51" name="Option Button 23" hidden="1">
                <a:extLst>
                  <a:ext uri="{63B3BB69-23CF-44E3-9099-C40C66FF867C}">
                    <a14:compatExt spid="_x0000_s22551"/>
                  </a:ext>
                  <a:ext uri="{FF2B5EF4-FFF2-40B4-BE49-F238E27FC236}">
                    <a16:creationId xmlns:a16="http://schemas.microsoft.com/office/drawing/2014/main" id="{00000000-0008-0000-0400-000017580000}"/>
                  </a:ext>
                </a:extLst>
              </xdr:cNvPr>
              <xdr:cNvSpPr/>
            </xdr:nvSpPr>
            <xdr:spPr bwMode="auto">
              <a:xfrm>
                <a:off x="733425" y="97250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52" name="Option Button 24" hidden="1">
                <a:extLst>
                  <a:ext uri="{63B3BB69-23CF-44E3-9099-C40C66FF867C}">
                    <a14:compatExt spid="_x0000_s22552"/>
                  </a:ext>
                  <a:ext uri="{FF2B5EF4-FFF2-40B4-BE49-F238E27FC236}">
                    <a16:creationId xmlns:a16="http://schemas.microsoft.com/office/drawing/2014/main" id="{00000000-0008-0000-0400-000018580000}"/>
                  </a:ext>
                </a:extLst>
              </xdr:cNvPr>
              <xdr:cNvSpPr/>
            </xdr:nvSpPr>
            <xdr:spPr bwMode="auto">
              <a:xfrm>
                <a:off x="285750" y="97250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5</xdr:col>
          <xdr:colOff>800100</xdr:colOff>
          <xdr:row>28</xdr:row>
          <xdr:rowOff>0</xdr:rowOff>
        </xdr:to>
        <xdr:grpSp>
          <xdr:nvGrpSpPr>
            <xdr:cNvPr id="8" name="グループ化 7">
              <a:extLst>
                <a:ext uri="{FF2B5EF4-FFF2-40B4-BE49-F238E27FC236}">
                  <a16:creationId xmlns:a16="http://schemas.microsoft.com/office/drawing/2014/main" id="{00000000-0008-0000-0400-000008000000}"/>
                </a:ext>
              </a:extLst>
            </xdr:cNvPr>
            <xdr:cNvGrpSpPr/>
          </xdr:nvGrpSpPr>
          <xdr:grpSpPr>
            <a:xfrm>
              <a:off x="228600" y="10039350"/>
              <a:ext cx="8001000" cy="476250"/>
              <a:chOff x="228600" y="10001267"/>
              <a:chExt cx="7981950" cy="476251"/>
            </a:xfrm>
          </xdr:grpSpPr>
          <xdr:sp macro="" textlink="">
            <xdr:nvSpPr>
              <xdr:cNvPr id="22553" name="Group Box 25" hidden="1">
                <a:extLst>
                  <a:ext uri="{63B3BB69-23CF-44E3-9099-C40C66FF867C}">
                    <a14:compatExt spid="_x0000_s22553"/>
                  </a:ext>
                  <a:ext uri="{FF2B5EF4-FFF2-40B4-BE49-F238E27FC236}">
                    <a16:creationId xmlns:a16="http://schemas.microsoft.com/office/drawing/2014/main" id="{00000000-0008-0000-0400-000019580000}"/>
                  </a:ext>
                </a:extLst>
              </xdr:cNvPr>
              <xdr:cNvSpPr/>
            </xdr:nvSpPr>
            <xdr:spPr bwMode="auto">
              <a:xfrm>
                <a:off x="228600" y="1000126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54" name="Option Button 26" hidden="1">
                <a:extLst>
                  <a:ext uri="{63B3BB69-23CF-44E3-9099-C40C66FF867C}">
                    <a14:compatExt spid="_x0000_s22554"/>
                  </a:ext>
                  <a:ext uri="{FF2B5EF4-FFF2-40B4-BE49-F238E27FC236}">
                    <a16:creationId xmlns:a16="http://schemas.microsoft.com/office/drawing/2014/main" id="{00000000-0008-0000-0400-00001A580000}"/>
                  </a:ext>
                </a:extLst>
              </xdr:cNvPr>
              <xdr:cNvSpPr/>
            </xdr:nvSpPr>
            <xdr:spPr bwMode="auto">
              <a:xfrm>
                <a:off x="7429500" y="102012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55" name="Option Button 27" hidden="1">
                <a:extLst>
                  <a:ext uri="{63B3BB69-23CF-44E3-9099-C40C66FF867C}">
                    <a14:compatExt spid="_x0000_s22555"/>
                  </a:ext>
                  <a:ext uri="{FF2B5EF4-FFF2-40B4-BE49-F238E27FC236}">
                    <a16:creationId xmlns:a16="http://schemas.microsoft.com/office/drawing/2014/main" id="{00000000-0008-0000-0400-00001B580000}"/>
                  </a:ext>
                </a:extLst>
              </xdr:cNvPr>
              <xdr:cNvSpPr/>
            </xdr:nvSpPr>
            <xdr:spPr bwMode="auto">
              <a:xfrm>
                <a:off x="733425" y="102012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56" name="Option Button 28" hidden="1">
                <a:extLst>
                  <a:ext uri="{63B3BB69-23CF-44E3-9099-C40C66FF867C}">
                    <a14:compatExt spid="_x0000_s22556"/>
                  </a:ext>
                  <a:ext uri="{FF2B5EF4-FFF2-40B4-BE49-F238E27FC236}">
                    <a16:creationId xmlns:a16="http://schemas.microsoft.com/office/drawing/2014/main" id="{00000000-0008-0000-0400-00001C580000}"/>
                  </a:ext>
                </a:extLst>
              </xdr:cNvPr>
              <xdr:cNvSpPr/>
            </xdr:nvSpPr>
            <xdr:spPr bwMode="auto">
              <a:xfrm>
                <a:off x="285750" y="102012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xdr:row>
          <xdr:rowOff>0</xdr:rowOff>
        </xdr:from>
        <xdr:to>
          <xdr:col>5</xdr:col>
          <xdr:colOff>800100</xdr:colOff>
          <xdr:row>32</xdr:row>
          <xdr:rowOff>0</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228600" y="11334750"/>
              <a:ext cx="8001000" cy="476250"/>
              <a:chOff x="228600" y="11296670"/>
              <a:chExt cx="7981950" cy="476251"/>
            </a:xfrm>
          </xdr:grpSpPr>
          <xdr:sp macro="" textlink="">
            <xdr:nvSpPr>
              <xdr:cNvPr id="22557" name="Group Box 29" hidden="1">
                <a:extLst>
                  <a:ext uri="{63B3BB69-23CF-44E3-9099-C40C66FF867C}">
                    <a14:compatExt spid="_x0000_s22557"/>
                  </a:ext>
                  <a:ext uri="{FF2B5EF4-FFF2-40B4-BE49-F238E27FC236}">
                    <a16:creationId xmlns:a16="http://schemas.microsoft.com/office/drawing/2014/main" id="{00000000-0008-0000-0400-00001D580000}"/>
                  </a:ext>
                </a:extLst>
              </xdr:cNvPr>
              <xdr:cNvSpPr/>
            </xdr:nvSpPr>
            <xdr:spPr bwMode="auto">
              <a:xfrm>
                <a:off x="228600" y="1129667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58" name="Option Button 30" hidden="1">
                <a:extLst>
                  <a:ext uri="{63B3BB69-23CF-44E3-9099-C40C66FF867C}">
                    <a14:compatExt spid="_x0000_s22558"/>
                  </a:ext>
                  <a:ext uri="{FF2B5EF4-FFF2-40B4-BE49-F238E27FC236}">
                    <a16:creationId xmlns:a16="http://schemas.microsoft.com/office/drawing/2014/main" id="{00000000-0008-0000-0400-00001E580000}"/>
                  </a:ext>
                </a:extLst>
              </xdr:cNvPr>
              <xdr:cNvSpPr/>
            </xdr:nvSpPr>
            <xdr:spPr bwMode="auto">
              <a:xfrm>
                <a:off x="7429500" y="114966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59" name="Option Button 31" hidden="1">
                <a:extLst>
                  <a:ext uri="{63B3BB69-23CF-44E3-9099-C40C66FF867C}">
                    <a14:compatExt spid="_x0000_s22559"/>
                  </a:ext>
                  <a:ext uri="{FF2B5EF4-FFF2-40B4-BE49-F238E27FC236}">
                    <a16:creationId xmlns:a16="http://schemas.microsoft.com/office/drawing/2014/main" id="{00000000-0008-0000-0400-00001F580000}"/>
                  </a:ext>
                </a:extLst>
              </xdr:cNvPr>
              <xdr:cNvSpPr/>
            </xdr:nvSpPr>
            <xdr:spPr bwMode="auto">
              <a:xfrm>
                <a:off x="733425" y="114966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60" name="Option Button 32" hidden="1">
                <a:extLst>
                  <a:ext uri="{63B3BB69-23CF-44E3-9099-C40C66FF867C}">
                    <a14:compatExt spid="_x0000_s22560"/>
                  </a:ext>
                  <a:ext uri="{FF2B5EF4-FFF2-40B4-BE49-F238E27FC236}">
                    <a16:creationId xmlns:a16="http://schemas.microsoft.com/office/drawing/2014/main" id="{00000000-0008-0000-0400-000020580000}"/>
                  </a:ext>
                </a:extLst>
              </xdr:cNvPr>
              <xdr:cNvSpPr/>
            </xdr:nvSpPr>
            <xdr:spPr bwMode="auto">
              <a:xfrm>
                <a:off x="285750" y="11496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32</xdr:row>
          <xdr:rowOff>0</xdr:rowOff>
        </xdr:from>
        <xdr:to>
          <xdr:col>5</xdr:col>
          <xdr:colOff>800100</xdr:colOff>
          <xdr:row>33</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228600" y="11811000"/>
              <a:ext cx="8001000" cy="476250"/>
              <a:chOff x="228600" y="11772921"/>
              <a:chExt cx="7981950" cy="476251"/>
            </a:xfrm>
          </xdr:grpSpPr>
          <xdr:sp macro="" textlink="">
            <xdr:nvSpPr>
              <xdr:cNvPr id="22561" name="Group Box 33" hidden="1">
                <a:extLst>
                  <a:ext uri="{63B3BB69-23CF-44E3-9099-C40C66FF867C}">
                    <a14:compatExt spid="_x0000_s22561"/>
                  </a:ext>
                  <a:ext uri="{FF2B5EF4-FFF2-40B4-BE49-F238E27FC236}">
                    <a16:creationId xmlns:a16="http://schemas.microsoft.com/office/drawing/2014/main" id="{00000000-0008-0000-0400-000021580000}"/>
                  </a:ext>
                </a:extLst>
              </xdr:cNvPr>
              <xdr:cNvSpPr/>
            </xdr:nvSpPr>
            <xdr:spPr bwMode="auto">
              <a:xfrm>
                <a:off x="228600" y="1177292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62" name="Option Button 34" hidden="1">
                <a:extLst>
                  <a:ext uri="{63B3BB69-23CF-44E3-9099-C40C66FF867C}">
                    <a14:compatExt spid="_x0000_s22562"/>
                  </a:ext>
                  <a:ext uri="{FF2B5EF4-FFF2-40B4-BE49-F238E27FC236}">
                    <a16:creationId xmlns:a16="http://schemas.microsoft.com/office/drawing/2014/main" id="{00000000-0008-0000-0400-000022580000}"/>
                  </a:ext>
                </a:extLst>
              </xdr:cNvPr>
              <xdr:cNvSpPr/>
            </xdr:nvSpPr>
            <xdr:spPr bwMode="auto">
              <a:xfrm>
                <a:off x="7429500" y="119729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63" name="Option Button 35" hidden="1">
                <a:extLst>
                  <a:ext uri="{63B3BB69-23CF-44E3-9099-C40C66FF867C}">
                    <a14:compatExt spid="_x0000_s22563"/>
                  </a:ext>
                  <a:ext uri="{FF2B5EF4-FFF2-40B4-BE49-F238E27FC236}">
                    <a16:creationId xmlns:a16="http://schemas.microsoft.com/office/drawing/2014/main" id="{00000000-0008-0000-0400-000023580000}"/>
                  </a:ext>
                </a:extLst>
              </xdr:cNvPr>
              <xdr:cNvSpPr/>
            </xdr:nvSpPr>
            <xdr:spPr bwMode="auto">
              <a:xfrm>
                <a:off x="733425" y="119729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64" name="Option Button 36" hidden="1">
                <a:extLst>
                  <a:ext uri="{63B3BB69-23CF-44E3-9099-C40C66FF867C}">
                    <a14:compatExt spid="_x0000_s22564"/>
                  </a:ext>
                  <a:ext uri="{FF2B5EF4-FFF2-40B4-BE49-F238E27FC236}">
                    <a16:creationId xmlns:a16="http://schemas.microsoft.com/office/drawing/2014/main" id="{00000000-0008-0000-0400-000024580000}"/>
                  </a:ext>
                </a:extLst>
              </xdr:cNvPr>
              <xdr:cNvSpPr/>
            </xdr:nvSpPr>
            <xdr:spPr bwMode="auto">
              <a:xfrm>
                <a:off x="285750" y="119729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33</xdr:row>
          <xdr:rowOff>0</xdr:rowOff>
        </xdr:from>
        <xdr:to>
          <xdr:col>5</xdr:col>
          <xdr:colOff>800100</xdr:colOff>
          <xdr:row>34</xdr:row>
          <xdr:rowOff>0</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228600" y="12287250"/>
              <a:ext cx="8001000" cy="476250"/>
              <a:chOff x="228600" y="12249171"/>
              <a:chExt cx="7981950" cy="476251"/>
            </a:xfrm>
          </xdr:grpSpPr>
          <xdr:sp macro="" textlink="">
            <xdr:nvSpPr>
              <xdr:cNvPr id="22565" name="Group Box 37" hidden="1">
                <a:extLst>
                  <a:ext uri="{63B3BB69-23CF-44E3-9099-C40C66FF867C}">
                    <a14:compatExt spid="_x0000_s22565"/>
                  </a:ext>
                  <a:ext uri="{FF2B5EF4-FFF2-40B4-BE49-F238E27FC236}">
                    <a16:creationId xmlns:a16="http://schemas.microsoft.com/office/drawing/2014/main" id="{00000000-0008-0000-0400-000025580000}"/>
                  </a:ext>
                </a:extLst>
              </xdr:cNvPr>
              <xdr:cNvSpPr/>
            </xdr:nvSpPr>
            <xdr:spPr bwMode="auto">
              <a:xfrm>
                <a:off x="228600" y="1224917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66" name="Option Button 38" hidden="1">
                <a:extLst>
                  <a:ext uri="{63B3BB69-23CF-44E3-9099-C40C66FF867C}">
                    <a14:compatExt spid="_x0000_s22566"/>
                  </a:ext>
                  <a:ext uri="{FF2B5EF4-FFF2-40B4-BE49-F238E27FC236}">
                    <a16:creationId xmlns:a16="http://schemas.microsoft.com/office/drawing/2014/main" id="{00000000-0008-0000-0400-000026580000}"/>
                  </a:ext>
                </a:extLst>
              </xdr:cNvPr>
              <xdr:cNvSpPr/>
            </xdr:nvSpPr>
            <xdr:spPr bwMode="auto">
              <a:xfrm>
                <a:off x="7429500" y="12449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67" name="Option Button 39" hidden="1">
                <a:extLst>
                  <a:ext uri="{63B3BB69-23CF-44E3-9099-C40C66FF867C}">
                    <a14:compatExt spid="_x0000_s22567"/>
                  </a:ext>
                  <a:ext uri="{FF2B5EF4-FFF2-40B4-BE49-F238E27FC236}">
                    <a16:creationId xmlns:a16="http://schemas.microsoft.com/office/drawing/2014/main" id="{00000000-0008-0000-0400-000027580000}"/>
                  </a:ext>
                </a:extLst>
              </xdr:cNvPr>
              <xdr:cNvSpPr/>
            </xdr:nvSpPr>
            <xdr:spPr bwMode="auto">
              <a:xfrm>
                <a:off x="733425" y="124491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68" name="Option Button 40" hidden="1">
                <a:extLst>
                  <a:ext uri="{63B3BB69-23CF-44E3-9099-C40C66FF867C}">
                    <a14:compatExt spid="_x0000_s22568"/>
                  </a:ext>
                  <a:ext uri="{FF2B5EF4-FFF2-40B4-BE49-F238E27FC236}">
                    <a16:creationId xmlns:a16="http://schemas.microsoft.com/office/drawing/2014/main" id="{00000000-0008-0000-0400-000028580000}"/>
                  </a:ext>
                </a:extLst>
              </xdr:cNvPr>
              <xdr:cNvSpPr/>
            </xdr:nvSpPr>
            <xdr:spPr bwMode="auto">
              <a:xfrm>
                <a:off x="285750" y="12449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34</xdr:row>
          <xdr:rowOff>0</xdr:rowOff>
        </xdr:from>
        <xdr:to>
          <xdr:col>5</xdr:col>
          <xdr:colOff>800100</xdr:colOff>
          <xdr:row>35</xdr:row>
          <xdr:rowOff>0</xdr:rowOff>
        </xdr:to>
        <xdr:grpSp>
          <xdr:nvGrpSpPr>
            <xdr:cNvPr id="12" name="グループ化 11">
              <a:extLst>
                <a:ext uri="{FF2B5EF4-FFF2-40B4-BE49-F238E27FC236}">
                  <a16:creationId xmlns:a16="http://schemas.microsoft.com/office/drawing/2014/main" id="{00000000-0008-0000-0400-00000C000000}"/>
                </a:ext>
              </a:extLst>
            </xdr:cNvPr>
            <xdr:cNvGrpSpPr/>
          </xdr:nvGrpSpPr>
          <xdr:grpSpPr>
            <a:xfrm>
              <a:off x="228600" y="12763500"/>
              <a:ext cx="8001000" cy="476250"/>
              <a:chOff x="228600" y="12725422"/>
              <a:chExt cx="7981950" cy="476251"/>
            </a:xfrm>
          </xdr:grpSpPr>
          <xdr:sp macro="" textlink="">
            <xdr:nvSpPr>
              <xdr:cNvPr id="22569" name="Group Box 41" hidden="1">
                <a:extLst>
                  <a:ext uri="{63B3BB69-23CF-44E3-9099-C40C66FF867C}">
                    <a14:compatExt spid="_x0000_s22569"/>
                  </a:ext>
                  <a:ext uri="{FF2B5EF4-FFF2-40B4-BE49-F238E27FC236}">
                    <a16:creationId xmlns:a16="http://schemas.microsoft.com/office/drawing/2014/main" id="{00000000-0008-0000-0400-000029580000}"/>
                  </a:ext>
                </a:extLst>
              </xdr:cNvPr>
              <xdr:cNvSpPr/>
            </xdr:nvSpPr>
            <xdr:spPr bwMode="auto">
              <a:xfrm>
                <a:off x="228600" y="1272542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70" name="Option Button 42" hidden="1">
                <a:extLst>
                  <a:ext uri="{63B3BB69-23CF-44E3-9099-C40C66FF867C}">
                    <a14:compatExt spid="_x0000_s22570"/>
                  </a:ext>
                  <a:ext uri="{FF2B5EF4-FFF2-40B4-BE49-F238E27FC236}">
                    <a16:creationId xmlns:a16="http://schemas.microsoft.com/office/drawing/2014/main" id="{00000000-0008-0000-0400-00002A580000}"/>
                  </a:ext>
                </a:extLst>
              </xdr:cNvPr>
              <xdr:cNvSpPr/>
            </xdr:nvSpPr>
            <xdr:spPr bwMode="auto">
              <a:xfrm>
                <a:off x="7429500" y="129254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71" name="Option Button 43" hidden="1">
                <a:extLst>
                  <a:ext uri="{63B3BB69-23CF-44E3-9099-C40C66FF867C}">
                    <a14:compatExt spid="_x0000_s22571"/>
                  </a:ext>
                  <a:ext uri="{FF2B5EF4-FFF2-40B4-BE49-F238E27FC236}">
                    <a16:creationId xmlns:a16="http://schemas.microsoft.com/office/drawing/2014/main" id="{00000000-0008-0000-0400-00002B580000}"/>
                  </a:ext>
                </a:extLst>
              </xdr:cNvPr>
              <xdr:cNvSpPr/>
            </xdr:nvSpPr>
            <xdr:spPr bwMode="auto">
              <a:xfrm>
                <a:off x="733425" y="129254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72" name="Option Button 44" hidden="1">
                <a:extLst>
                  <a:ext uri="{63B3BB69-23CF-44E3-9099-C40C66FF867C}">
                    <a14:compatExt spid="_x0000_s22572"/>
                  </a:ext>
                  <a:ext uri="{FF2B5EF4-FFF2-40B4-BE49-F238E27FC236}">
                    <a16:creationId xmlns:a16="http://schemas.microsoft.com/office/drawing/2014/main" id="{00000000-0008-0000-0400-00002C580000}"/>
                  </a:ext>
                </a:extLst>
              </xdr:cNvPr>
              <xdr:cNvSpPr/>
            </xdr:nvSpPr>
            <xdr:spPr bwMode="auto">
              <a:xfrm>
                <a:off x="285750" y="129254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47</xdr:row>
          <xdr:rowOff>0</xdr:rowOff>
        </xdr:from>
        <xdr:to>
          <xdr:col>5</xdr:col>
          <xdr:colOff>800100</xdr:colOff>
          <xdr:row>48</xdr:row>
          <xdr:rowOff>0</xdr:rowOff>
        </xdr:to>
        <xdr:grpSp>
          <xdr:nvGrpSpPr>
            <xdr:cNvPr id="13" name="グループ化 12">
              <a:extLst>
                <a:ext uri="{FF2B5EF4-FFF2-40B4-BE49-F238E27FC236}">
                  <a16:creationId xmlns:a16="http://schemas.microsoft.com/office/drawing/2014/main" id="{00000000-0008-0000-0400-00000D000000}"/>
                </a:ext>
              </a:extLst>
            </xdr:cNvPr>
            <xdr:cNvGrpSpPr/>
          </xdr:nvGrpSpPr>
          <xdr:grpSpPr>
            <a:xfrm>
              <a:off x="228600" y="18192750"/>
              <a:ext cx="8001000" cy="476250"/>
              <a:chOff x="228600" y="18145157"/>
              <a:chExt cx="7981950" cy="476251"/>
            </a:xfrm>
          </xdr:grpSpPr>
          <xdr:sp macro="" textlink="">
            <xdr:nvSpPr>
              <xdr:cNvPr id="22573" name="Group Box 45" hidden="1">
                <a:extLst>
                  <a:ext uri="{63B3BB69-23CF-44E3-9099-C40C66FF867C}">
                    <a14:compatExt spid="_x0000_s22573"/>
                  </a:ext>
                  <a:ext uri="{FF2B5EF4-FFF2-40B4-BE49-F238E27FC236}">
                    <a16:creationId xmlns:a16="http://schemas.microsoft.com/office/drawing/2014/main" id="{00000000-0008-0000-0400-00002D580000}"/>
                  </a:ext>
                </a:extLst>
              </xdr:cNvPr>
              <xdr:cNvSpPr/>
            </xdr:nvSpPr>
            <xdr:spPr bwMode="auto">
              <a:xfrm>
                <a:off x="228600" y="1814515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74" name="Option Button 46" hidden="1">
                <a:extLst>
                  <a:ext uri="{63B3BB69-23CF-44E3-9099-C40C66FF867C}">
                    <a14:compatExt spid="_x0000_s22574"/>
                  </a:ext>
                  <a:ext uri="{FF2B5EF4-FFF2-40B4-BE49-F238E27FC236}">
                    <a16:creationId xmlns:a16="http://schemas.microsoft.com/office/drawing/2014/main" id="{00000000-0008-0000-0400-00002E580000}"/>
                  </a:ext>
                </a:extLst>
              </xdr:cNvPr>
              <xdr:cNvSpPr/>
            </xdr:nvSpPr>
            <xdr:spPr bwMode="auto">
              <a:xfrm>
                <a:off x="7429500" y="18345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75" name="Option Button 47" hidden="1">
                <a:extLst>
                  <a:ext uri="{63B3BB69-23CF-44E3-9099-C40C66FF867C}">
                    <a14:compatExt spid="_x0000_s22575"/>
                  </a:ext>
                  <a:ext uri="{FF2B5EF4-FFF2-40B4-BE49-F238E27FC236}">
                    <a16:creationId xmlns:a16="http://schemas.microsoft.com/office/drawing/2014/main" id="{00000000-0008-0000-0400-00002F580000}"/>
                  </a:ext>
                </a:extLst>
              </xdr:cNvPr>
              <xdr:cNvSpPr/>
            </xdr:nvSpPr>
            <xdr:spPr bwMode="auto">
              <a:xfrm>
                <a:off x="733425" y="18345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76" name="Option Button 48" hidden="1">
                <a:extLst>
                  <a:ext uri="{63B3BB69-23CF-44E3-9099-C40C66FF867C}">
                    <a14:compatExt spid="_x0000_s22576"/>
                  </a:ext>
                  <a:ext uri="{FF2B5EF4-FFF2-40B4-BE49-F238E27FC236}">
                    <a16:creationId xmlns:a16="http://schemas.microsoft.com/office/drawing/2014/main" id="{00000000-0008-0000-0400-000030580000}"/>
                  </a:ext>
                </a:extLst>
              </xdr:cNvPr>
              <xdr:cNvSpPr/>
            </xdr:nvSpPr>
            <xdr:spPr bwMode="auto">
              <a:xfrm>
                <a:off x="285750" y="18345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48</xdr:row>
          <xdr:rowOff>0</xdr:rowOff>
        </xdr:from>
        <xdr:to>
          <xdr:col>5</xdr:col>
          <xdr:colOff>800100</xdr:colOff>
          <xdr:row>49</xdr:row>
          <xdr:rowOff>0</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228600" y="18669000"/>
              <a:ext cx="8001000" cy="476250"/>
              <a:chOff x="228600" y="18621407"/>
              <a:chExt cx="7981950" cy="476251"/>
            </a:xfrm>
          </xdr:grpSpPr>
          <xdr:sp macro="" textlink="">
            <xdr:nvSpPr>
              <xdr:cNvPr id="22577" name="Group Box 49" hidden="1">
                <a:extLst>
                  <a:ext uri="{63B3BB69-23CF-44E3-9099-C40C66FF867C}">
                    <a14:compatExt spid="_x0000_s22577"/>
                  </a:ext>
                  <a:ext uri="{FF2B5EF4-FFF2-40B4-BE49-F238E27FC236}">
                    <a16:creationId xmlns:a16="http://schemas.microsoft.com/office/drawing/2014/main" id="{00000000-0008-0000-0400-000031580000}"/>
                  </a:ext>
                </a:extLst>
              </xdr:cNvPr>
              <xdr:cNvSpPr/>
            </xdr:nvSpPr>
            <xdr:spPr bwMode="auto">
              <a:xfrm>
                <a:off x="228600" y="1862140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78" name="Option Button 50" hidden="1">
                <a:extLst>
                  <a:ext uri="{63B3BB69-23CF-44E3-9099-C40C66FF867C}">
                    <a14:compatExt spid="_x0000_s22578"/>
                  </a:ext>
                  <a:ext uri="{FF2B5EF4-FFF2-40B4-BE49-F238E27FC236}">
                    <a16:creationId xmlns:a16="http://schemas.microsoft.com/office/drawing/2014/main" id="{00000000-0008-0000-0400-000032580000}"/>
                  </a:ext>
                </a:extLst>
              </xdr:cNvPr>
              <xdr:cNvSpPr/>
            </xdr:nvSpPr>
            <xdr:spPr bwMode="auto">
              <a:xfrm>
                <a:off x="7429500" y="18821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79" name="Option Button 51" hidden="1">
                <a:extLst>
                  <a:ext uri="{63B3BB69-23CF-44E3-9099-C40C66FF867C}">
                    <a14:compatExt spid="_x0000_s22579"/>
                  </a:ext>
                  <a:ext uri="{FF2B5EF4-FFF2-40B4-BE49-F238E27FC236}">
                    <a16:creationId xmlns:a16="http://schemas.microsoft.com/office/drawing/2014/main" id="{00000000-0008-0000-0400-000033580000}"/>
                  </a:ext>
                </a:extLst>
              </xdr:cNvPr>
              <xdr:cNvSpPr/>
            </xdr:nvSpPr>
            <xdr:spPr bwMode="auto">
              <a:xfrm>
                <a:off x="733425" y="18821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80" name="Option Button 52" hidden="1">
                <a:extLst>
                  <a:ext uri="{63B3BB69-23CF-44E3-9099-C40C66FF867C}">
                    <a14:compatExt spid="_x0000_s22580"/>
                  </a:ext>
                  <a:ext uri="{FF2B5EF4-FFF2-40B4-BE49-F238E27FC236}">
                    <a16:creationId xmlns:a16="http://schemas.microsoft.com/office/drawing/2014/main" id="{00000000-0008-0000-0400-000034580000}"/>
                  </a:ext>
                </a:extLst>
              </xdr:cNvPr>
              <xdr:cNvSpPr/>
            </xdr:nvSpPr>
            <xdr:spPr bwMode="auto">
              <a:xfrm>
                <a:off x="285750" y="18821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49</xdr:row>
          <xdr:rowOff>0</xdr:rowOff>
        </xdr:from>
        <xdr:to>
          <xdr:col>5</xdr:col>
          <xdr:colOff>800100</xdr:colOff>
          <xdr:row>50</xdr:row>
          <xdr:rowOff>0</xdr:rowOff>
        </xdr:to>
        <xdr:grpSp>
          <xdr:nvGrpSpPr>
            <xdr:cNvPr id="15" name="グループ化 14">
              <a:extLst>
                <a:ext uri="{FF2B5EF4-FFF2-40B4-BE49-F238E27FC236}">
                  <a16:creationId xmlns:a16="http://schemas.microsoft.com/office/drawing/2014/main" id="{00000000-0008-0000-0400-00000F000000}"/>
                </a:ext>
              </a:extLst>
            </xdr:cNvPr>
            <xdr:cNvGrpSpPr/>
          </xdr:nvGrpSpPr>
          <xdr:grpSpPr>
            <a:xfrm>
              <a:off x="228600" y="19145250"/>
              <a:ext cx="8001000" cy="476250"/>
              <a:chOff x="228600" y="19097658"/>
              <a:chExt cx="7981950" cy="476251"/>
            </a:xfrm>
          </xdr:grpSpPr>
          <xdr:sp macro="" textlink="">
            <xdr:nvSpPr>
              <xdr:cNvPr id="22581" name="Group Box 53" hidden="1">
                <a:extLst>
                  <a:ext uri="{63B3BB69-23CF-44E3-9099-C40C66FF867C}">
                    <a14:compatExt spid="_x0000_s22581"/>
                  </a:ext>
                  <a:ext uri="{FF2B5EF4-FFF2-40B4-BE49-F238E27FC236}">
                    <a16:creationId xmlns:a16="http://schemas.microsoft.com/office/drawing/2014/main" id="{00000000-0008-0000-0400-000035580000}"/>
                  </a:ext>
                </a:extLst>
              </xdr:cNvPr>
              <xdr:cNvSpPr/>
            </xdr:nvSpPr>
            <xdr:spPr bwMode="auto">
              <a:xfrm>
                <a:off x="228600" y="1909765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82" name="Option Button 54" hidden="1">
                <a:extLst>
                  <a:ext uri="{63B3BB69-23CF-44E3-9099-C40C66FF867C}">
                    <a14:compatExt spid="_x0000_s22582"/>
                  </a:ext>
                  <a:ext uri="{FF2B5EF4-FFF2-40B4-BE49-F238E27FC236}">
                    <a16:creationId xmlns:a16="http://schemas.microsoft.com/office/drawing/2014/main" id="{00000000-0008-0000-0400-000036580000}"/>
                  </a:ext>
                </a:extLst>
              </xdr:cNvPr>
              <xdr:cNvSpPr/>
            </xdr:nvSpPr>
            <xdr:spPr bwMode="auto">
              <a:xfrm>
                <a:off x="7429500" y="19297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83" name="Option Button 55" hidden="1">
                <a:extLst>
                  <a:ext uri="{63B3BB69-23CF-44E3-9099-C40C66FF867C}">
                    <a14:compatExt spid="_x0000_s22583"/>
                  </a:ext>
                  <a:ext uri="{FF2B5EF4-FFF2-40B4-BE49-F238E27FC236}">
                    <a16:creationId xmlns:a16="http://schemas.microsoft.com/office/drawing/2014/main" id="{00000000-0008-0000-0400-000037580000}"/>
                  </a:ext>
                </a:extLst>
              </xdr:cNvPr>
              <xdr:cNvSpPr/>
            </xdr:nvSpPr>
            <xdr:spPr bwMode="auto">
              <a:xfrm>
                <a:off x="733425" y="19297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84" name="Option Button 56" hidden="1">
                <a:extLst>
                  <a:ext uri="{63B3BB69-23CF-44E3-9099-C40C66FF867C}">
                    <a14:compatExt spid="_x0000_s22584"/>
                  </a:ext>
                  <a:ext uri="{FF2B5EF4-FFF2-40B4-BE49-F238E27FC236}">
                    <a16:creationId xmlns:a16="http://schemas.microsoft.com/office/drawing/2014/main" id="{00000000-0008-0000-0400-000038580000}"/>
                  </a:ext>
                </a:extLst>
              </xdr:cNvPr>
              <xdr:cNvSpPr/>
            </xdr:nvSpPr>
            <xdr:spPr bwMode="auto">
              <a:xfrm>
                <a:off x="285750" y="19297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53</xdr:row>
          <xdr:rowOff>0</xdr:rowOff>
        </xdr:from>
        <xdr:to>
          <xdr:col>5</xdr:col>
          <xdr:colOff>800100</xdr:colOff>
          <xdr:row>54</xdr:row>
          <xdr:rowOff>0</xdr:rowOff>
        </xdr:to>
        <xdr:grpSp>
          <xdr:nvGrpSpPr>
            <xdr:cNvPr id="16" name="グループ化 15">
              <a:extLst>
                <a:ext uri="{FF2B5EF4-FFF2-40B4-BE49-F238E27FC236}">
                  <a16:creationId xmlns:a16="http://schemas.microsoft.com/office/drawing/2014/main" id="{00000000-0008-0000-0400-000010000000}"/>
                </a:ext>
              </a:extLst>
            </xdr:cNvPr>
            <xdr:cNvGrpSpPr/>
          </xdr:nvGrpSpPr>
          <xdr:grpSpPr>
            <a:xfrm>
              <a:off x="228600" y="20440650"/>
              <a:ext cx="8001000" cy="476250"/>
              <a:chOff x="228600" y="20393060"/>
              <a:chExt cx="7981950" cy="476251"/>
            </a:xfrm>
          </xdr:grpSpPr>
          <xdr:sp macro="" textlink="">
            <xdr:nvSpPr>
              <xdr:cNvPr id="22585" name="Group Box 57" hidden="1">
                <a:extLst>
                  <a:ext uri="{63B3BB69-23CF-44E3-9099-C40C66FF867C}">
                    <a14:compatExt spid="_x0000_s22585"/>
                  </a:ext>
                  <a:ext uri="{FF2B5EF4-FFF2-40B4-BE49-F238E27FC236}">
                    <a16:creationId xmlns:a16="http://schemas.microsoft.com/office/drawing/2014/main" id="{00000000-0008-0000-0400-000039580000}"/>
                  </a:ext>
                </a:extLst>
              </xdr:cNvPr>
              <xdr:cNvSpPr/>
            </xdr:nvSpPr>
            <xdr:spPr bwMode="auto">
              <a:xfrm>
                <a:off x="228600" y="2039306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86" name="Option Button 58" hidden="1">
                <a:extLst>
                  <a:ext uri="{63B3BB69-23CF-44E3-9099-C40C66FF867C}">
                    <a14:compatExt spid="_x0000_s22586"/>
                  </a:ext>
                  <a:ext uri="{FF2B5EF4-FFF2-40B4-BE49-F238E27FC236}">
                    <a16:creationId xmlns:a16="http://schemas.microsoft.com/office/drawing/2014/main" id="{00000000-0008-0000-0400-00003A580000}"/>
                  </a:ext>
                </a:extLst>
              </xdr:cNvPr>
              <xdr:cNvSpPr/>
            </xdr:nvSpPr>
            <xdr:spPr bwMode="auto">
              <a:xfrm>
                <a:off x="7429500" y="20593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87" name="Option Button 59" hidden="1">
                <a:extLst>
                  <a:ext uri="{63B3BB69-23CF-44E3-9099-C40C66FF867C}">
                    <a14:compatExt spid="_x0000_s22587"/>
                  </a:ext>
                  <a:ext uri="{FF2B5EF4-FFF2-40B4-BE49-F238E27FC236}">
                    <a16:creationId xmlns:a16="http://schemas.microsoft.com/office/drawing/2014/main" id="{00000000-0008-0000-0400-00003B580000}"/>
                  </a:ext>
                </a:extLst>
              </xdr:cNvPr>
              <xdr:cNvSpPr/>
            </xdr:nvSpPr>
            <xdr:spPr bwMode="auto">
              <a:xfrm>
                <a:off x="733425" y="205930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88" name="Option Button 60" hidden="1">
                <a:extLst>
                  <a:ext uri="{63B3BB69-23CF-44E3-9099-C40C66FF867C}">
                    <a14:compatExt spid="_x0000_s22588"/>
                  </a:ext>
                  <a:ext uri="{FF2B5EF4-FFF2-40B4-BE49-F238E27FC236}">
                    <a16:creationId xmlns:a16="http://schemas.microsoft.com/office/drawing/2014/main" id="{00000000-0008-0000-0400-00003C580000}"/>
                  </a:ext>
                </a:extLst>
              </xdr:cNvPr>
              <xdr:cNvSpPr/>
            </xdr:nvSpPr>
            <xdr:spPr bwMode="auto">
              <a:xfrm>
                <a:off x="285750" y="20593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54</xdr:row>
          <xdr:rowOff>0</xdr:rowOff>
        </xdr:from>
        <xdr:to>
          <xdr:col>5</xdr:col>
          <xdr:colOff>800100</xdr:colOff>
          <xdr:row>55</xdr:row>
          <xdr:rowOff>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228600" y="20916900"/>
              <a:ext cx="8001000" cy="476250"/>
              <a:chOff x="228600" y="20869310"/>
              <a:chExt cx="7981950" cy="476251"/>
            </a:xfrm>
          </xdr:grpSpPr>
          <xdr:sp macro="" textlink="">
            <xdr:nvSpPr>
              <xdr:cNvPr id="22589" name="Group Box 61" hidden="1">
                <a:extLst>
                  <a:ext uri="{63B3BB69-23CF-44E3-9099-C40C66FF867C}">
                    <a14:compatExt spid="_x0000_s22589"/>
                  </a:ext>
                  <a:ext uri="{FF2B5EF4-FFF2-40B4-BE49-F238E27FC236}">
                    <a16:creationId xmlns:a16="http://schemas.microsoft.com/office/drawing/2014/main" id="{00000000-0008-0000-0400-00003D580000}"/>
                  </a:ext>
                </a:extLst>
              </xdr:cNvPr>
              <xdr:cNvSpPr/>
            </xdr:nvSpPr>
            <xdr:spPr bwMode="auto">
              <a:xfrm>
                <a:off x="228600" y="2086931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90" name="Option Button 62" hidden="1">
                <a:extLst>
                  <a:ext uri="{63B3BB69-23CF-44E3-9099-C40C66FF867C}">
                    <a14:compatExt spid="_x0000_s22590"/>
                  </a:ext>
                  <a:ext uri="{FF2B5EF4-FFF2-40B4-BE49-F238E27FC236}">
                    <a16:creationId xmlns:a16="http://schemas.microsoft.com/office/drawing/2014/main" id="{00000000-0008-0000-0400-00003E580000}"/>
                  </a:ext>
                </a:extLst>
              </xdr:cNvPr>
              <xdr:cNvSpPr/>
            </xdr:nvSpPr>
            <xdr:spPr bwMode="auto">
              <a:xfrm>
                <a:off x="7429500" y="21069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91" name="Option Button 63" hidden="1">
                <a:extLst>
                  <a:ext uri="{63B3BB69-23CF-44E3-9099-C40C66FF867C}">
                    <a14:compatExt spid="_x0000_s22591"/>
                  </a:ext>
                  <a:ext uri="{FF2B5EF4-FFF2-40B4-BE49-F238E27FC236}">
                    <a16:creationId xmlns:a16="http://schemas.microsoft.com/office/drawing/2014/main" id="{00000000-0008-0000-0400-00003F580000}"/>
                  </a:ext>
                </a:extLst>
              </xdr:cNvPr>
              <xdr:cNvSpPr/>
            </xdr:nvSpPr>
            <xdr:spPr bwMode="auto">
              <a:xfrm>
                <a:off x="733425" y="210693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92" name="Option Button 64" hidden="1">
                <a:extLst>
                  <a:ext uri="{63B3BB69-23CF-44E3-9099-C40C66FF867C}">
                    <a14:compatExt spid="_x0000_s22592"/>
                  </a:ext>
                  <a:ext uri="{FF2B5EF4-FFF2-40B4-BE49-F238E27FC236}">
                    <a16:creationId xmlns:a16="http://schemas.microsoft.com/office/drawing/2014/main" id="{00000000-0008-0000-0400-000040580000}"/>
                  </a:ext>
                </a:extLst>
              </xdr:cNvPr>
              <xdr:cNvSpPr/>
            </xdr:nvSpPr>
            <xdr:spPr bwMode="auto">
              <a:xfrm>
                <a:off x="285750" y="21069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55</xdr:row>
          <xdr:rowOff>0</xdr:rowOff>
        </xdr:from>
        <xdr:to>
          <xdr:col>5</xdr:col>
          <xdr:colOff>800100</xdr:colOff>
          <xdr:row>56</xdr:row>
          <xdr:rowOff>0</xdr:rowOff>
        </xdr:to>
        <xdr:grpSp>
          <xdr:nvGrpSpPr>
            <xdr:cNvPr id="18" name="グループ化 17">
              <a:extLst>
                <a:ext uri="{FF2B5EF4-FFF2-40B4-BE49-F238E27FC236}">
                  <a16:creationId xmlns:a16="http://schemas.microsoft.com/office/drawing/2014/main" id="{00000000-0008-0000-0400-000012000000}"/>
                </a:ext>
              </a:extLst>
            </xdr:cNvPr>
            <xdr:cNvGrpSpPr/>
          </xdr:nvGrpSpPr>
          <xdr:grpSpPr>
            <a:xfrm>
              <a:off x="228600" y="21393150"/>
              <a:ext cx="8001000" cy="476250"/>
              <a:chOff x="228600" y="21345561"/>
              <a:chExt cx="7981950" cy="476251"/>
            </a:xfrm>
          </xdr:grpSpPr>
          <xdr:sp macro="" textlink="">
            <xdr:nvSpPr>
              <xdr:cNvPr id="22593" name="Group Box 65" hidden="1">
                <a:extLst>
                  <a:ext uri="{63B3BB69-23CF-44E3-9099-C40C66FF867C}">
                    <a14:compatExt spid="_x0000_s22593"/>
                  </a:ext>
                  <a:ext uri="{FF2B5EF4-FFF2-40B4-BE49-F238E27FC236}">
                    <a16:creationId xmlns:a16="http://schemas.microsoft.com/office/drawing/2014/main" id="{00000000-0008-0000-0400-000041580000}"/>
                  </a:ext>
                </a:extLst>
              </xdr:cNvPr>
              <xdr:cNvSpPr/>
            </xdr:nvSpPr>
            <xdr:spPr bwMode="auto">
              <a:xfrm>
                <a:off x="228600" y="2134556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94" name="Option Button 66" hidden="1">
                <a:extLst>
                  <a:ext uri="{63B3BB69-23CF-44E3-9099-C40C66FF867C}">
                    <a14:compatExt spid="_x0000_s22594"/>
                  </a:ext>
                  <a:ext uri="{FF2B5EF4-FFF2-40B4-BE49-F238E27FC236}">
                    <a16:creationId xmlns:a16="http://schemas.microsoft.com/office/drawing/2014/main" id="{00000000-0008-0000-0400-000042580000}"/>
                  </a:ext>
                </a:extLst>
              </xdr:cNvPr>
              <xdr:cNvSpPr/>
            </xdr:nvSpPr>
            <xdr:spPr bwMode="auto">
              <a:xfrm>
                <a:off x="7429500" y="21545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95" name="Option Button 67" hidden="1">
                <a:extLst>
                  <a:ext uri="{63B3BB69-23CF-44E3-9099-C40C66FF867C}">
                    <a14:compatExt spid="_x0000_s22595"/>
                  </a:ext>
                  <a:ext uri="{FF2B5EF4-FFF2-40B4-BE49-F238E27FC236}">
                    <a16:creationId xmlns:a16="http://schemas.microsoft.com/office/drawing/2014/main" id="{00000000-0008-0000-0400-000043580000}"/>
                  </a:ext>
                </a:extLst>
              </xdr:cNvPr>
              <xdr:cNvSpPr/>
            </xdr:nvSpPr>
            <xdr:spPr bwMode="auto">
              <a:xfrm>
                <a:off x="733425" y="215455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96" name="Option Button 68" hidden="1">
                <a:extLst>
                  <a:ext uri="{63B3BB69-23CF-44E3-9099-C40C66FF867C}">
                    <a14:compatExt spid="_x0000_s22596"/>
                  </a:ext>
                  <a:ext uri="{FF2B5EF4-FFF2-40B4-BE49-F238E27FC236}">
                    <a16:creationId xmlns:a16="http://schemas.microsoft.com/office/drawing/2014/main" id="{00000000-0008-0000-0400-000044580000}"/>
                  </a:ext>
                </a:extLst>
              </xdr:cNvPr>
              <xdr:cNvSpPr/>
            </xdr:nvSpPr>
            <xdr:spPr bwMode="auto">
              <a:xfrm>
                <a:off x="285750" y="21545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59</xdr:row>
          <xdr:rowOff>0</xdr:rowOff>
        </xdr:from>
        <xdr:to>
          <xdr:col>5</xdr:col>
          <xdr:colOff>800100</xdr:colOff>
          <xdr:row>60</xdr:row>
          <xdr:rowOff>0</xdr:rowOff>
        </xdr:to>
        <xdr:grpSp>
          <xdr:nvGrpSpPr>
            <xdr:cNvPr id="19" name="グループ化 18">
              <a:extLst>
                <a:ext uri="{FF2B5EF4-FFF2-40B4-BE49-F238E27FC236}">
                  <a16:creationId xmlns:a16="http://schemas.microsoft.com/office/drawing/2014/main" id="{00000000-0008-0000-0400-000013000000}"/>
                </a:ext>
              </a:extLst>
            </xdr:cNvPr>
            <xdr:cNvGrpSpPr/>
          </xdr:nvGrpSpPr>
          <xdr:grpSpPr>
            <a:xfrm>
              <a:off x="228600" y="22688550"/>
              <a:ext cx="8001000" cy="476250"/>
              <a:chOff x="228600" y="22640917"/>
              <a:chExt cx="7981950" cy="476250"/>
            </a:xfrm>
          </xdr:grpSpPr>
          <xdr:sp macro="" textlink="">
            <xdr:nvSpPr>
              <xdr:cNvPr id="22597" name="Group Box 69" hidden="1">
                <a:extLst>
                  <a:ext uri="{63B3BB69-23CF-44E3-9099-C40C66FF867C}">
                    <a14:compatExt spid="_x0000_s22597"/>
                  </a:ext>
                  <a:ext uri="{FF2B5EF4-FFF2-40B4-BE49-F238E27FC236}">
                    <a16:creationId xmlns:a16="http://schemas.microsoft.com/office/drawing/2014/main" id="{00000000-0008-0000-0400-000045580000}"/>
                  </a:ext>
                </a:extLst>
              </xdr:cNvPr>
              <xdr:cNvSpPr/>
            </xdr:nvSpPr>
            <xdr:spPr bwMode="auto">
              <a:xfrm>
                <a:off x="228600" y="22640917"/>
                <a:ext cx="7981950" cy="476250"/>
              </a:xfrm>
              <a:prstGeom prst="rect">
                <a:avLst/>
              </a:prstGeom>
              <a:noFill/>
              <a:ln w="9525">
                <a:miter lim="800000"/>
                <a:headEnd/>
                <a:tailEnd/>
              </a:ln>
              <a:extLst>
                <a:ext uri="{909E8E84-426E-40DD-AFC4-6F175D3DCCD1}">
                  <a14:hiddenFill>
                    <a:noFill/>
                  </a14:hiddenFill>
                </a:ext>
              </a:extLst>
            </xdr:spPr>
          </xdr:sp>
          <xdr:sp macro="" textlink="">
            <xdr:nvSpPr>
              <xdr:cNvPr id="22598" name="Option Button 70" hidden="1">
                <a:extLst>
                  <a:ext uri="{63B3BB69-23CF-44E3-9099-C40C66FF867C}">
                    <a14:compatExt spid="_x0000_s22598"/>
                  </a:ext>
                  <a:ext uri="{FF2B5EF4-FFF2-40B4-BE49-F238E27FC236}">
                    <a16:creationId xmlns:a16="http://schemas.microsoft.com/office/drawing/2014/main" id="{00000000-0008-0000-0400-000046580000}"/>
                  </a:ext>
                </a:extLst>
              </xdr:cNvPr>
              <xdr:cNvSpPr/>
            </xdr:nvSpPr>
            <xdr:spPr bwMode="auto">
              <a:xfrm>
                <a:off x="7429500" y="22840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99" name="Option Button 71" hidden="1">
                <a:extLst>
                  <a:ext uri="{63B3BB69-23CF-44E3-9099-C40C66FF867C}">
                    <a14:compatExt spid="_x0000_s22599"/>
                  </a:ext>
                  <a:ext uri="{FF2B5EF4-FFF2-40B4-BE49-F238E27FC236}">
                    <a16:creationId xmlns:a16="http://schemas.microsoft.com/office/drawing/2014/main" id="{00000000-0008-0000-0400-000047580000}"/>
                  </a:ext>
                </a:extLst>
              </xdr:cNvPr>
              <xdr:cNvSpPr/>
            </xdr:nvSpPr>
            <xdr:spPr bwMode="auto">
              <a:xfrm>
                <a:off x="733425" y="22840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00" name="Option Button 72" hidden="1">
                <a:extLst>
                  <a:ext uri="{63B3BB69-23CF-44E3-9099-C40C66FF867C}">
                    <a14:compatExt spid="_x0000_s22600"/>
                  </a:ext>
                  <a:ext uri="{FF2B5EF4-FFF2-40B4-BE49-F238E27FC236}">
                    <a16:creationId xmlns:a16="http://schemas.microsoft.com/office/drawing/2014/main" id="{00000000-0008-0000-0400-000048580000}"/>
                  </a:ext>
                </a:extLst>
              </xdr:cNvPr>
              <xdr:cNvSpPr/>
            </xdr:nvSpPr>
            <xdr:spPr bwMode="auto">
              <a:xfrm>
                <a:off x="285750" y="22840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60</xdr:row>
          <xdr:rowOff>0</xdr:rowOff>
        </xdr:from>
        <xdr:to>
          <xdr:col>5</xdr:col>
          <xdr:colOff>800100</xdr:colOff>
          <xdr:row>61</xdr:row>
          <xdr:rowOff>0</xdr:rowOff>
        </xdr:to>
        <xdr:grpSp>
          <xdr:nvGrpSpPr>
            <xdr:cNvPr id="20" name="グループ化 19">
              <a:extLst>
                <a:ext uri="{FF2B5EF4-FFF2-40B4-BE49-F238E27FC236}">
                  <a16:creationId xmlns:a16="http://schemas.microsoft.com/office/drawing/2014/main" id="{00000000-0008-0000-0400-000014000000}"/>
                </a:ext>
              </a:extLst>
            </xdr:cNvPr>
            <xdr:cNvGrpSpPr/>
          </xdr:nvGrpSpPr>
          <xdr:grpSpPr>
            <a:xfrm>
              <a:off x="228600" y="23164800"/>
              <a:ext cx="8001000" cy="476250"/>
              <a:chOff x="228600" y="23117214"/>
              <a:chExt cx="7981950" cy="476251"/>
            </a:xfrm>
          </xdr:grpSpPr>
          <xdr:sp macro="" textlink="">
            <xdr:nvSpPr>
              <xdr:cNvPr id="22601" name="Group Box 73" hidden="1">
                <a:extLst>
                  <a:ext uri="{63B3BB69-23CF-44E3-9099-C40C66FF867C}">
                    <a14:compatExt spid="_x0000_s22601"/>
                  </a:ext>
                  <a:ext uri="{FF2B5EF4-FFF2-40B4-BE49-F238E27FC236}">
                    <a16:creationId xmlns:a16="http://schemas.microsoft.com/office/drawing/2014/main" id="{00000000-0008-0000-0400-000049580000}"/>
                  </a:ext>
                </a:extLst>
              </xdr:cNvPr>
              <xdr:cNvSpPr/>
            </xdr:nvSpPr>
            <xdr:spPr bwMode="auto">
              <a:xfrm>
                <a:off x="228600" y="23117214"/>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02" name="Option Button 74" hidden="1">
                <a:extLst>
                  <a:ext uri="{63B3BB69-23CF-44E3-9099-C40C66FF867C}">
                    <a14:compatExt spid="_x0000_s22602"/>
                  </a:ext>
                  <a:ext uri="{FF2B5EF4-FFF2-40B4-BE49-F238E27FC236}">
                    <a16:creationId xmlns:a16="http://schemas.microsoft.com/office/drawing/2014/main" id="{00000000-0008-0000-0400-00004A580000}"/>
                  </a:ext>
                </a:extLst>
              </xdr:cNvPr>
              <xdr:cNvSpPr/>
            </xdr:nvSpPr>
            <xdr:spPr bwMode="auto">
              <a:xfrm>
                <a:off x="7429500" y="23317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03" name="Option Button 75" hidden="1">
                <a:extLst>
                  <a:ext uri="{63B3BB69-23CF-44E3-9099-C40C66FF867C}">
                    <a14:compatExt spid="_x0000_s22603"/>
                  </a:ext>
                  <a:ext uri="{FF2B5EF4-FFF2-40B4-BE49-F238E27FC236}">
                    <a16:creationId xmlns:a16="http://schemas.microsoft.com/office/drawing/2014/main" id="{00000000-0008-0000-0400-00004B580000}"/>
                  </a:ext>
                </a:extLst>
              </xdr:cNvPr>
              <xdr:cNvSpPr/>
            </xdr:nvSpPr>
            <xdr:spPr bwMode="auto">
              <a:xfrm>
                <a:off x="733425" y="23317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04" name="Option Button 76" hidden="1">
                <a:extLst>
                  <a:ext uri="{63B3BB69-23CF-44E3-9099-C40C66FF867C}">
                    <a14:compatExt spid="_x0000_s22604"/>
                  </a:ext>
                  <a:ext uri="{FF2B5EF4-FFF2-40B4-BE49-F238E27FC236}">
                    <a16:creationId xmlns:a16="http://schemas.microsoft.com/office/drawing/2014/main" id="{00000000-0008-0000-0400-00004C580000}"/>
                  </a:ext>
                </a:extLst>
              </xdr:cNvPr>
              <xdr:cNvSpPr/>
            </xdr:nvSpPr>
            <xdr:spPr bwMode="auto">
              <a:xfrm>
                <a:off x="285750" y="23317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64</xdr:row>
          <xdr:rowOff>0</xdr:rowOff>
        </xdr:from>
        <xdr:to>
          <xdr:col>5</xdr:col>
          <xdr:colOff>800100</xdr:colOff>
          <xdr:row>65</xdr:row>
          <xdr:rowOff>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228600" y="24460200"/>
              <a:ext cx="8001000" cy="476250"/>
              <a:chOff x="228600" y="24412616"/>
              <a:chExt cx="7981950" cy="476251"/>
            </a:xfrm>
          </xdr:grpSpPr>
          <xdr:sp macro="" textlink="">
            <xdr:nvSpPr>
              <xdr:cNvPr id="22605" name="Group Box 77" hidden="1">
                <a:extLst>
                  <a:ext uri="{63B3BB69-23CF-44E3-9099-C40C66FF867C}">
                    <a14:compatExt spid="_x0000_s22605"/>
                  </a:ext>
                  <a:ext uri="{FF2B5EF4-FFF2-40B4-BE49-F238E27FC236}">
                    <a16:creationId xmlns:a16="http://schemas.microsoft.com/office/drawing/2014/main" id="{00000000-0008-0000-0400-00004D580000}"/>
                  </a:ext>
                </a:extLst>
              </xdr:cNvPr>
              <xdr:cNvSpPr/>
            </xdr:nvSpPr>
            <xdr:spPr bwMode="auto">
              <a:xfrm>
                <a:off x="228600" y="2441261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06" name="Option Button 78" hidden="1">
                <a:extLst>
                  <a:ext uri="{63B3BB69-23CF-44E3-9099-C40C66FF867C}">
                    <a14:compatExt spid="_x0000_s22606"/>
                  </a:ext>
                  <a:ext uri="{FF2B5EF4-FFF2-40B4-BE49-F238E27FC236}">
                    <a16:creationId xmlns:a16="http://schemas.microsoft.com/office/drawing/2014/main" id="{00000000-0008-0000-0400-00004E580000}"/>
                  </a:ext>
                </a:extLst>
              </xdr:cNvPr>
              <xdr:cNvSpPr/>
            </xdr:nvSpPr>
            <xdr:spPr bwMode="auto">
              <a:xfrm>
                <a:off x="7429500" y="246126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07" name="Option Button 79" hidden="1">
                <a:extLst>
                  <a:ext uri="{63B3BB69-23CF-44E3-9099-C40C66FF867C}">
                    <a14:compatExt spid="_x0000_s22607"/>
                  </a:ext>
                  <a:ext uri="{FF2B5EF4-FFF2-40B4-BE49-F238E27FC236}">
                    <a16:creationId xmlns:a16="http://schemas.microsoft.com/office/drawing/2014/main" id="{00000000-0008-0000-0400-00004F580000}"/>
                  </a:ext>
                </a:extLst>
              </xdr:cNvPr>
              <xdr:cNvSpPr/>
            </xdr:nvSpPr>
            <xdr:spPr bwMode="auto">
              <a:xfrm>
                <a:off x="733425" y="246126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08" name="Option Button 80" hidden="1">
                <a:extLst>
                  <a:ext uri="{63B3BB69-23CF-44E3-9099-C40C66FF867C}">
                    <a14:compatExt spid="_x0000_s22608"/>
                  </a:ext>
                  <a:ext uri="{FF2B5EF4-FFF2-40B4-BE49-F238E27FC236}">
                    <a16:creationId xmlns:a16="http://schemas.microsoft.com/office/drawing/2014/main" id="{00000000-0008-0000-0400-000050580000}"/>
                  </a:ext>
                </a:extLst>
              </xdr:cNvPr>
              <xdr:cNvSpPr/>
            </xdr:nvSpPr>
            <xdr:spPr bwMode="auto">
              <a:xfrm>
                <a:off x="285750" y="246126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65</xdr:row>
          <xdr:rowOff>0</xdr:rowOff>
        </xdr:from>
        <xdr:to>
          <xdr:col>5</xdr:col>
          <xdr:colOff>800100</xdr:colOff>
          <xdr:row>66</xdr:row>
          <xdr:rowOff>0</xdr:rowOff>
        </xdr:to>
        <xdr:grpSp>
          <xdr:nvGrpSpPr>
            <xdr:cNvPr id="22" name="グループ化 21">
              <a:extLst>
                <a:ext uri="{FF2B5EF4-FFF2-40B4-BE49-F238E27FC236}">
                  <a16:creationId xmlns:a16="http://schemas.microsoft.com/office/drawing/2014/main" id="{00000000-0008-0000-0400-000016000000}"/>
                </a:ext>
              </a:extLst>
            </xdr:cNvPr>
            <xdr:cNvGrpSpPr/>
          </xdr:nvGrpSpPr>
          <xdr:grpSpPr>
            <a:xfrm>
              <a:off x="228600" y="24936450"/>
              <a:ext cx="8001000" cy="476250"/>
              <a:chOff x="228600" y="24888867"/>
              <a:chExt cx="7981950" cy="476251"/>
            </a:xfrm>
          </xdr:grpSpPr>
          <xdr:sp macro="" textlink="">
            <xdr:nvSpPr>
              <xdr:cNvPr id="22609" name="Group Box 81" hidden="1">
                <a:extLst>
                  <a:ext uri="{63B3BB69-23CF-44E3-9099-C40C66FF867C}">
                    <a14:compatExt spid="_x0000_s22609"/>
                  </a:ext>
                  <a:ext uri="{FF2B5EF4-FFF2-40B4-BE49-F238E27FC236}">
                    <a16:creationId xmlns:a16="http://schemas.microsoft.com/office/drawing/2014/main" id="{00000000-0008-0000-0400-000051580000}"/>
                  </a:ext>
                </a:extLst>
              </xdr:cNvPr>
              <xdr:cNvSpPr/>
            </xdr:nvSpPr>
            <xdr:spPr bwMode="auto">
              <a:xfrm>
                <a:off x="228600" y="2488886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10" name="Option Button 82" hidden="1">
                <a:extLst>
                  <a:ext uri="{63B3BB69-23CF-44E3-9099-C40C66FF867C}">
                    <a14:compatExt spid="_x0000_s22610"/>
                  </a:ext>
                  <a:ext uri="{FF2B5EF4-FFF2-40B4-BE49-F238E27FC236}">
                    <a16:creationId xmlns:a16="http://schemas.microsoft.com/office/drawing/2014/main" id="{00000000-0008-0000-0400-000052580000}"/>
                  </a:ext>
                </a:extLst>
              </xdr:cNvPr>
              <xdr:cNvSpPr/>
            </xdr:nvSpPr>
            <xdr:spPr bwMode="auto">
              <a:xfrm>
                <a:off x="7429500" y="25088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11" name="Option Button 83" hidden="1">
                <a:extLst>
                  <a:ext uri="{63B3BB69-23CF-44E3-9099-C40C66FF867C}">
                    <a14:compatExt spid="_x0000_s22611"/>
                  </a:ext>
                  <a:ext uri="{FF2B5EF4-FFF2-40B4-BE49-F238E27FC236}">
                    <a16:creationId xmlns:a16="http://schemas.microsoft.com/office/drawing/2014/main" id="{00000000-0008-0000-0400-000053580000}"/>
                  </a:ext>
                </a:extLst>
              </xdr:cNvPr>
              <xdr:cNvSpPr/>
            </xdr:nvSpPr>
            <xdr:spPr bwMode="auto">
              <a:xfrm>
                <a:off x="733425" y="25088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12" name="Option Button 84" hidden="1">
                <a:extLst>
                  <a:ext uri="{63B3BB69-23CF-44E3-9099-C40C66FF867C}">
                    <a14:compatExt spid="_x0000_s22612"/>
                  </a:ext>
                  <a:ext uri="{FF2B5EF4-FFF2-40B4-BE49-F238E27FC236}">
                    <a16:creationId xmlns:a16="http://schemas.microsoft.com/office/drawing/2014/main" id="{00000000-0008-0000-0400-000054580000}"/>
                  </a:ext>
                </a:extLst>
              </xdr:cNvPr>
              <xdr:cNvSpPr/>
            </xdr:nvSpPr>
            <xdr:spPr bwMode="auto">
              <a:xfrm>
                <a:off x="285750" y="25088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78</xdr:row>
          <xdr:rowOff>0</xdr:rowOff>
        </xdr:from>
        <xdr:to>
          <xdr:col>5</xdr:col>
          <xdr:colOff>800100</xdr:colOff>
          <xdr:row>79</xdr:row>
          <xdr:rowOff>0</xdr:rowOff>
        </xdr:to>
        <xdr:grpSp>
          <xdr:nvGrpSpPr>
            <xdr:cNvPr id="23" name="グループ化 22">
              <a:extLst>
                <a:ext uri="{FF2B5EF4-FFF2-40B4-BE49-F238E27FC236}">
                  <a16:creationId xmlns:a16="http://schemas.microsoft.com/office/drawing/2014/main" id="{00000000-0008-0000-0400-000017000000}"/>
                </a:ext>
              </a:extLst>
            </xdr:cNvPr>
            <xdr:cNvGrpSpPr/>
          </xdr:nvGrpSpPr>
          <xdr:grpSpPr>
            <a:xfrm>
              <a:off x="228600" y="30365700"/>
              <a:ext cx="8001000" cy="476250"/>
              <a:chOff x="228600" y="30308602"/>
              <a:chExt cx="7981950" cy="476251"/>
            </a:xfrm>
          </xdr:grpSpPr>
          <xdr:sp macro="" textlink="">
            <xdr:nvSpPr>
              <xdr:cNvPr id="22613" name="Group Box 85" hidden="1">
                <a:extLst>
                  <a:ext uri="{63B3BB69-23CF-44E3-9099-C40C66FF867C}">
                    <a14:compatExt spid="_x0000_s22613"/>
                  </a:ext>
                  <a:ext uri="{FF2B5EF4-FFF2-40B4-BE49-F238E27FC236}">
                    <a16:creationId xmlns:a16="http://schemas.microsoft.com/office/drawing/2014/main" id="{00000000-0008-0000-0400-000055580000}"/>
                  </a:ext>
                </a:extLst>
              </xdr:cNvPr>
              <xdr:cNvSpPr/>
            </xdr:nvSpPr>
            <xdr:spPr bwMode="auto">
              <a:xfrm>
                <a:off x="228600" y="3030860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14" name="Option Button 86" hidden="1">
                <a:extLst>
                  <a:ext uri="{63B3BB69-23CF-44E3-9099-C40C66FF867C}">
                    <a14:compatExt spid="_x0000_s22614"/>
                  </a:ext>
                  <a:ext uri="{FF2B5EF4-FFF2-40B4-BE49-F238E27FC236}">
                    <a16:creationId xmlns:a16="http://schemas.microsoft.com/office/drawing/2014/main" id="{00000000-0008-0000-0400-000056580000}"/>
                  </a:ext>
                </a:extLst>
              </xdr:cNvPr>
              <xdr:cNvSpPr/>
            </xdr:nvSpPr>
            <xdr:spPr bwMode="auto">
              <a:xfrm>
                <a:off x="7429500" y="305085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15" name="Option Button 87" hidden="1">
                <a:extLst>
                  <a:ext uri="{63B3BB69-23CF-44E3-9099-C40C66FF867C}">
                    <a14:compatExt spid="_x0000_s22615"/>
                  </a:ext>
                  <a:ext uri="{FF2B5EF4-FFF2-40B4-BE49-F238E27FC236}">
                    <a16:creationId xmlns:a16="http://schemas.microsoft.com/office/drawing/2014/main" id="{00000000-0008-0000-0400-000057580000}"/>
                  </a:ext>
                </a:extLst>
              </xdr:cNvPr>
              <xdr:cNvSpPr/>
            </xdr:nvSpPr>
            <xdr:spPr bwMode="auto">
              <a:xfrm>
                <a:off x="733425" y="305085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16" name="Option Button 88" hidden="1">
                <a:extLst>
                  <a:ext uri="{63B3BB69-23CF-44E3-9099-C40C66FF867C}">
                    <a14:compatExt spid="_x0000_s22616"/>
                  </a:ext>
                  <a:ext uri="{FF2B5EF4-FFF2-40B4-BE49-F238E27FC236}">
                    <a16:creationId xmlns:a16="http://schemas.microsoft.com/office/drawing/2014/main" id="{00000000-0008-0000-0400-000058580000}"/>
                  </a:ext>
                </a:extLst>
              </xdr:cNvPr>
              <xdr:cNvSpPr/>
            </xdr:nvSpPr>
            <xdr:spPr bwMode="auto">
              <a:xfrm>
                <a:off x="285750" y="305085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79</xdr:row>
          <xdr:rowOff>0</xdr:rowOff>
        </xdr:from>
        <xdr:to>
          <xdr:col>5</xdr:col>
          <xdr:colOff>800100</xdr:colOff>
          <xdr:row>80</xdr:row>
          <xdr:rowOff>0</xdr:rowOff>
        </xdr:to>
        <xdr:grpSp>
          <xdr:nvGrpSpPr>
            <xdr:cNvPr id="24" name="グループ化 23">
              <a:extLst>
                <a:ext uri="{FF2B5EF4-FFF2-40B4-BE49-F238E27FC236}">
                  <a16:creationId xmlns:a16="http://schemas.microsoft.com/office/drawing/2014/main" id="{00000000-0008-0000-0400-000018000000}"/>
                </a:ext>
              </a:extLst>
            </xdr:cNvPr>
            <xdr:cNvGrpSpPr/>
          </xdr:nvGrpSpPr>
          <xdr:grpSpPr>
            <a:xfrm>
              <a:off x="228600" y="30841950"/>
              <a:ext cx="8001000" cy="476250"/>
              <a:chOff x="228600" y="30784852"/>
              <a:chExt cx="7981950" cy="476251"/>
            </a:xfrm>
          </xdr:grpSpPr>
          <xdr:sp macro="" textlink="">
            <xdr:nvSpPr>
              <xdr:cNvPr id="22617" name="Group Box 89" hidden="1">
                <a:extLst>
                  <a:ext uri="{63B3BB69-23CF-44E3-9099-C40C66FF867C}">
                    <a14:compatExt spid="_x0000_s22617"/>
                  </a:ext>
                  <a:ext uri="{FF2B5EF4-FFF2-40B4-BE49-F238E27FC236}">
                    <a16:creationId xmlns:a16="http://schemas.microsoft.com/office/drawing/2014/main" id="{00000000-0008-0000-0400-000059580000}"/>
                  </a:ext>
                </a:extLst>
              </xdr:cNvPr>
              <xdr:cNvSpPr/>
            </xdr:nvSpPr>
            <xdr:spPr bwMode="auto">
              <a:xfrm>
                <a:off x="228600" y="3078485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18" name="Option Button 90" hidden="1">
                <a:extLst>
                  <a:ext uri="{63B3BB69-23CF-44E3-9099-C40C66FF867C}">
                    <a14:compatExt spid="_x0000_s22618"/>
                  </a:ext>
                  <a:ext uri="{FF2B5EF4-FFF2-40B4-BE49-F238E27FC236}">
                    <a16:creationId xmlns:a16="http://schemas.microsoft.com/office/drawing/2014/main" id="{00000000-0008-0000-0400-00005A580000}"/>
                  </a:ext>
                </a:extLst>
              </xdr:cNvPr>
              <xdr:cNvSpPr/>
            </xdr:nvSpPr>
            <xdr:spPr bwMode="auto">
              <a:xfrm>
                <a:off x="7429500" y="309848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19" name="Option Button 91" hidden="1">
                <a:extLst>
                  <a:ext uri="{63B3BB69-23CF-44E3-9099-C40C66FF867C}">
                    <a14:compatExt spid="_x0000_s22619"/>
                  </a:ext>
                  <a:ext uri="{FF2B5EF4-FFF2-40B4-BE49-F238E27FC236}">
                    <a16:creationId xmlns:a16="http://schemas.microsoft.com/office/drawing/2014/main" id="{00000000-0008-0000-0400-00005B580000}"/>
                  </a:ext>
                </a:extLst>
              </xdr:cNvPr>
              <xdr:cNvSpPr/>
            </xdr:nvSpPr>
            <xdr:spPr bwMode="auto">
              <a:xfrm>
                <a:off x="733425" y="309848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20" name="Option Button 92" hidden="1">
                <a:extLst>
                  <a:ext uri="{63B3BB69-23CF-44E3-9099-C40C66FF867C}">
                    <a14:compatExt spid="_x0000_s22620"/>
                  </a:ext>
                  <a:ext uri="{FF2B5EF4-FFF2-40B4-BE49-F238E27FC236}">
                    <a16:creationId xmlns:a16="http://schemas.microsoft.com/office/drawing/2014/main" id="{00000000-0008-0000-0400-00005C580000}"/>
                  </a:ext>
                </a:extLst>
              </xdr:cNvPr>
              <xdr:cNvSpPr/>
            </xdr:nvSpPr>
            <xdr:spPr bwMode="auto">
              <a:xfrm>
                <a:off x="285750" y="309848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80</xdr:row>
          <xdr:rowOff>0</xdr:rowOff>
        </xdr:from>
        <xdr:to>
          <xdr:col>5</xdr:col>
          <xdr:colOff>800100</xdr:colOff>
          <xdr:row>81</xdr:row>
          <xdr:rowOff>0</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228600" y="31318200"/>
              <a:ext cx="8001000" cy="476250"/>
              <a:chOff x="228600" y="31261103"/>
              <a:chExt cx="7981950" cy="476251"/>
            </a:xfrm>
          </xdr:grpSpPr>
          <xdr:sp macro="" textlink="">
            <xdr:nvSpPr>
              <xdr:cNvPr id="22621" name="Group Box 93" hidden="1">
                <a:extLst>
                  <a:ext uri="{63B3BB69-23CF-44E3-9099-C40C66FF867C}">
                    <a14:compatExt spid="_x0000_s22621"/>
                  </a:ext>
                  <a:ext uri="{FF2B5EF4-FFF2-40B4-BE49-F238E27FC236}">
                    <a16:creationId xmlns:a16="http://schemas.microsoft.com/office/drawing/2014/main" id="{00000000-0008-0000-0400-00005D580000}"/>
                  </a:ext>
                </a:extLst>
              </xdr:cNvPr>
              <xdr:cNvSpPr/>
            </xdr:nvSpPr>
            <xdr:spPr bwMode="auto">
              <a:xfrm>
                <a:off x="228600" y="31261103"/>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22" name="Option Button 94" hidden="1">
                <a:extLst>
                  <a:ext uri="{63B3BB69-23CF-44E3-9099-C40C66FF867C}">
                    <a14:compatExt spid="_x0000_s22622"/>
                  </a:ext>
                  <a:ext uri="{FF2B5EF4-FFF2-40B4-BE49-F238E27FC236}">
                    <a16:creationId xmlns:a16="http://schemas.microsoft.com/office/drawing/2014/main" id="{00000000-0008-0000-0400-00005E580000}"/>
                  </a:ext>
                </a:extLst>
              </xdr:cNvPr>
              <xdr:cNvSpPr/>
            </xdr:nvSpPr>
            <xdr:spPr bwMode="auto">
              <a:xfrm>
                <a:off x="7429500" y="314610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23" name="Option Button 95" hidden="1">
                <a:extLst>
                  <a:ext uri="{63B3BB69-23CF-44E3-9099-C40C66FF867C}">
                    <a14:compatExt spid="_x0000_s22623"/>
                  </a:ext>
                  <a:ext uri="{FF2B5EF4-FFF2-40B4-BE49-F238E27FC236}">
                    <a16:creationId xmlns:a16="http://schemas.microsoft.com/office/drawing/2014/main" id="{00000000-0008-0000-0400-00005F580000}"/>
                  </a:ext>
                </a:extLst>
              </xdr:cNvPr>
              <xdr:cNvSpPr/>
            </xdr:nvSpPr>
            <xdr:spPr bwMode="auto">
              <a:xfrm>
                <a:off x="733425" y="314610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24" name="Option Button 96" hidden="1">
                <a:extLst>
                  <a:ext uri="{63B3BB69-23CF-44E3-9099-C40C66FF867C}">
                    <a14:compatExt spid="_x0000_s22624"/>
                  </a:ext>
                  <a:ext uri="{FF2B5EF4-FFF2-40B4-BE49-F238E27FC236}">
                    <a16:creationId xmlns:a16="http://schemas.microsoft.com/office/drawing/2014/main" id="{00000000-0008-0000-0400-000060580000}"/>
                  </a:ext>
                </a:extLst>
              </xdr:cNvPr>
              <xdr:cNvSpPr/>
            </xdr:nvSpPr>
            <xdr:spPr bwMode="auto">
              <a:xfrm>
                <a:off x="285750" y="314610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84</xdr:row>
          <xdr:rowOff>0</xdr:rowOff>
        </xdr:from>
        <xdr:to>
          <xdr:col>5</xdr:col>
          <xdr:colOff>800100</xdr:colOff>
          <xdr:row>85</xdr:row>
          <xdr:rowOff>0</xdr:rowOff>
        </xdr:to>
        <xdr:grpSp>
          <xdr:nvGrpSpPr>
            <xdr:cNvPr id="26" name="グループ化 25">
              <a:extLst>
                <a:ext uri="{FF2B5EF4-FFF2-40B4-BE49-F238E27FC236}">
                  <a16:creationId xmlns:a16="http://schemas.microsoft.com/office/drawing/2014/main" id="{00000000-0008-0000-0400-00001A000000}"/>
                </a:ext>
              </a:extLst>
            </xdr:cNvPr>
            <xdr:cNvGrpSpPr/>
          </xdr:nvGrpSpPr>
          <xdr:grpSpPr>
            <a:xfrm>
              <a:off x="228600" y="32613600"/>
              <a:ext cx="8001000" cy="476250"/>
              <a:chOff x="228600" y="32556506"/>
              <a:chExt cx="7981950" cy="476251"/>
            </a:xfrm>
          </xdr:grpSpPr>
          <xdr:sp macro="" textlink="">
            <xdr:nvSpPr>
              <xdr:cNvPr id="22625" name="Group Box 97" hidden="1">
                <a:extLst>
                  <a:ext uri="{63B3BB69-23CF-44E3-9099-C40C66FF867C}">
                    <a14:compatExt spid="_x0000_s22625"/>
                  </a:ext>
                  <a:ext uri="{FF2B5EF4-FFF2-40B4-BE49-F238E27FC236}">
                    <a16:creationId xmlns:a16="http://schemas.microsoft.com/office/drawing/2014/main" id="{00000000-0008-0000-0400-000061580000}"/>
                  </a:ext>
                </a:extLst>
              </xdr:cNvPr>
              <xdr:cNvSpPr/>
            </xdr:nvSpPr>
            <xdr:spPr bwMode="auto">
              <a:xfrm>
                <a:off x="228600" y="3255650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26" name="Option Button 98" hidden="1">
                <a:extLst>
                  <a:ext uri="{63B3BB69-23CF-44E3-9099-C40C66FF867C}">
                    <a14:compatExt spid="_x0000_s22626"/>
                  </a:ext>
                  <a:ext uri="{FF2B5EF4-FFF2-40B4-BE49-F238E27FC236}">
                    <a16:creationId xmlns:a16="http://schemas.microsoft.com/office/drawing/2014/main" id="{00000000-0008-0000-0400-000062580000}"/>
                  </a:ext>
                </a:extLst>
              </xdr:cNvPr>
              <xdr:cNvSpPr/>
            </xdr:nvSpPr>
            <xdr:spPr bwMode="auto">
              <a:xfrm>
                <a:off x="7429500" y="327564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27" name="Option Button 99" hidden="1">
                <a:extLst>
                  <a:ext uri="{63B3BB69-23CF-44E3-9099-C40C66FF867C}">
                    <a14:compatExt spid="_x0000_s22627"/>
                  </a:ext>
                  <a:ext uri="{FF2B5EF4-FFF2-40B4-BE49-F238E27FC236}">
                    <a16:creationId xmlns:a16="http://schemas.microsoft.com/office/drawing/2014/main" id="{00000000-0008-0000-0400-000063580000}"/>
                  </a:ext>
                </a:extLst>
              </xdr:cNvPr>
              <xdr:cNvSpPr/>
            </xdr:nvSpPr>
            <xdr:spPr bwMode="auto">
              <a:xfrm>
                <a:off x="733425" y="327564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28" name="Option Button 100" hidden="1">
                <a:extLst>
                  <a:ext uri="{63B3BB69-23CF-44E3-9099-C40C66FF867C}">
                    <a14:compatExt spid="_x0000_s22628"/>
                  </a:ext>
                  <a:ext uri="{FF2B5EF4-FFF2-40B4-BE49-F238E27FC236}">
                    <a16:creationId xmlns:a16="http://schemas.microsoft.com/office/drawing/2014/main" id="{00000000-0008-0000-0400-000064580000}"/>
                  </a:ext>
                </a:extLst>
              </xdr:cNvPr>
              <xdr:cNvSpPr/>
            </xdr:nvSpPr>
            <xdr:spPr bwMode="auto">
              <a:xfrm>
                <a:off x="285750" y="327564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85</xdr:row>
          <xdr:rowOff>0</xdr:rowOff>
        </xdr:from>
        <xdr:to>
          <xdr:col>5</xdr:col>
          <xdr:colOff>800100</xdr:colOff>
          <xdr:row>86</xdr:row>
          <xdr:rowOff>0</xdr:rowOff>
        </xdr:to>
        <xdr:grpSp>
          <xdr:nvGrpSpPr>
            <xdr:cNvPr id="27" name="グループ化 26">
              <a:extLst>
                <a:ext uri="{FF2B5EF4-FFF2-40B4-BE49-F238E27FC236}">
                  <a16:creationId xmlns:a16="http://schemas.microsoft.com/office/drawing/2014/main" id="{00000000-0008-0000-0400-00001B000000}"/>
                </a:ext>
              </a:extLst>
            </xdr:cNvPr>
            <xdr:cNvGrpSpPr/>
          </xdr:nvGrpSpPr>
          <xdr:grpSpPr>
            <a:xfrm>
              <a:off x="228600" y="33089850"/>
              <a:ext cx="8001000" cy="476250"/>
              <a:chOff x="228600" y="33032756"/>
              <a:chExt cx="7981950" cy="476251"/>
            </a:xfrm>
          </xdr:grpSpPr>
          <xdr:sp macro="" textlink="">
            <xdr:nvSpPr>
              <xdr:cNvPr id="22629" name="Group Box 101" hidden="1">
                <a:extLst>
                  <a:ext uri="{63B3BB69-23CF-44E3-9099-C40C66FF867C}">
                    <a14:compatExt spid="_x0000_s22629"/>
                  </a:ext>
                  <a:ext uri="{FF2B5EF4-FFF2-40B4-BE49-F238E27FC236}">
                    <a16:creationId xmlns:a16="http://schemas.microsoft.com/office/drawing/2014/main" id="{00000000-0008-0000-0400-000065580000}"/>
                  </a:ext>
                </a:extLst>
              </xdr:cNvPr>
              <xdr:cNvSpPr/>
            </xdr:nvSpPr>
            <xdr:spPr bwMode="auto">
              <a:xfrm>
                <a:off x="228600" y="3303275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30" name="Option Button 102" hidden="1">
                <a:extLst>
                  <a:ext uri="{63B3BB69-23CF-44E3-9099-C40C66FF867C}">
                    <a14:compatExt spid="_x0000_s22630"/>
                  </a:ext>
                  <a:ext uri="{FF2B5EF4-FFF2-40B4-BE49-F238E27FC236}">
                    <a16:creationId xmlns:a16="http://schemas.microsoft.com/office/drawing/2014/main" id="{00000000-0008-0000-0400-000066580000}"/>
                  </a:ext>
                </a:extLst>
              </xdr:cNvPr>
              <xdr:cNvSpPr/>
            </xdr:nvSpPr>
            <xdr:spPr bwMode="auto">
              <a:xfrm>
                <a:off x="7429500" y="332327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31" name="Option Button 103" hidden="1">
                <a:extLst>
                  <a:ext uri="{63B3BB69-23CF-44E3-9099-C40C66FF867C}">
                    <a14:compatExt spid="_x0000_s22631"/>
                  </a:ext>
                  <a:ext uri="{FF2B5EF4-FFF2-40B4-BE49-F238E27FC236}">
                    <a16:creationId xmlns:a16="http://schemas.microsoft.com/office/drawing/2014/main" id="{00000000-0008-0000-0400-000067580000}"/>
                  </a:ext>
                </a:extLst>
              </xdr:cNvPr>
              <xdr:cNvSpPr/>
            </xdr:nvSpPr>
            <xdr:spPr bwMode="auto">
              <a:xfrm>
                <a:off x="733425" y="332327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32" name="Option Button 104" hidden="1">
                <a:extLst>
                  <a:ext uri="{63B3BB69-23CF-44E3-9099-C40C66FF867C}">
                    <a14:compatExt spid="_x0000_s22632"/>
                  </a:ext>
                  <a:ext uri="{FF2B5EF4-FFF2-40B4-BE49-F238E27FC236}">
                    <a16:creationId xmlns:a16="http://schemas.microsoft.com/office/drawing/2014/main" id="{00000000-0008-0000-0400-000068580000}"/>
                  </a:ext>
                </a:extLst>
              </xdr:cNvPr>
              <xdr:cNvSpPr/>
            </xdr:nvSpPr>
            <xdr:spPr bwMode="auto">
              <a:xfrm>
                <a:off x="285750" y="332327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98</xdr:row>
          <xdr:rowOff>0</xdr:rowOff>
        </xdr:from>
        <xdr:to>
          <xdr:col>5</xdr:col>
          <xdr:colOff>800100</xdr:colOff>
          <xdr:row>99</xdr:row>
          <xdr:rowOff>0</xdr:rowOff>
        </xdr:to>
        <xdr:grpSp>
          <xdr:nvGrpSpPr>
            <xdr:cNvPr id="28" name="グループ化 27">
              <a:extLst>
                <a:ext uri="{FF2B5EF4-FFF2-40B4-BE49-F238E27FC236}">
                  <a16:creationId xmlns:a16="http://schemas.microsoft.com/office/drawing/2014/main" id="{00000000-0008-0000-0400-00001C000000}"/>
                </a:ext>
              </a:extLst>
            </xdr:cNvPr>
            <xdr:cNvGrpSpPr/>
          </xdr:nvGrpSpPr>
          <xdr:grpSpPr>
            <a:xfrm>
              <a:off x="228600" y="38519100"/>
              <a:ext cx="8001000" cy="476250"/>
              <a:chOff x="228600" y="38452491"/>
              <a:chExt cx="7981950" cy="476251"/>
            </a:xfrm>
          </xdr:grpSpPr>
          <xdr:sp macro="" textlink="">
            <xdr:nvSpPr>
              <xdr:cNvPr id="22633" name="Group Box 105" hidden="1">
                <a:extLst>
                  <a:ext uri="{63B3BB69-23CF-44E3-9099-C40C66FF867C}">
                    <a14:compatExt spid="_x0000_s22633"/>
                  </a:ext>
                  <a:ext uri="{FF2B5EF4-FFF2-40B4-BE49-F238E27FC236}">
                    <a16:creationId xmlns:a16="http://schemas.microsoft.com/office/drawing/2014/main" id="{00000000-0008-0000-0400-000069580000}"/>
                  </a:ext>
                </a:extLst>
              </xdr:cNvPr>
              <xdr:cNvSpPr/>
            </xdr:nvSpPr>
            <xdr:spPr bwMode="auto">
              <a:xfrm>
                <a:off x="228600" y="3845249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34" name="Option Button 106" hidden="1">
                <a:extLst>
                  <a:ext uri="{63B3BB69-23CF-44E3-9099-C40C66FF867C}">
                    <a14:compatExt spid="_x0000_s22634"/>
                  </a:ext>
                  <a:ext uri="{FF2B5EF4-FFF2-40B4-BE49-F238E27FC236}">
                    <a16:creationId xmlns:a16="http://schemas.microsoft.com/office/drawing/2014/main" id="{00000000-0008-0000-0400-00006A580000}"/>
                  </a:ext>
                </a:extLst>
              </xdr:cNvPr>
              <xdr:cNvSpPr/>
            </xdr:nvSpPr>
            <xdr:spPr bwMode="auto">
              <a:xfrm>
                <a:off x="7429500" y="38652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35" name="Option Button 107" hidden="1">
                <a:extLst>
                  <a:ext uri="{63B3BB69-23CF-44E3-9099-C40C66FF867C}">
                    <a14:compatExt spid="_x0000_s22635"/>
                  </a:ext>
                  <a:ext uri="{FF2B5EF4-FFF2-40B4-BE49-F238E27FC236}">
                    <a16:creationId xmlns:a16="http://schemas.microsoft.com/office/drawing/2014/main" id="{00000000-0008-0000-0400-00006B580000}"/>
                  </a:ext>
                </a:extLst>
              </xdr:cNvPr>
              <xdr:cNvSpPr/>
            </xdr:nvSpPr>
            <xdr:spPr bwMode="auto">
              <a:xfrm>
                <a:off x="733425" y="38652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36" name="Option Button 108" hidden="1">
                <a:extLst>
                  <a:ext uri="{63B3BB69-23CF-44E3-9099-C40C66FF867C}">
                    <a14:compatExt spid="_x0000_s22636"/>
                  </a:ext>
                  <a:ext uri="{FF2B5EF4-FFF2-40B4-BE49-F238E27FC236}">
                    <a16:creationId xmlns:a16="http://schemas.microsoft.com/office/drawing/2014/main" id="{00000000-0008-0000-0400-00006C580000}"/>
                  </a:ext>
                </a:extLst>
              </xdr:cNvPr>
              <xdr:cNvSpPr/>
            </xdr:nvSpPr>
            <xdr:spPr bwMode="auto">
              <a:xfrm>
                <a:off x="285750" y="38652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99</xdr:row>
          <xdr:rowOff>0</xdr:rowOff>
        </xdr:from>
        <xdr:to>
          <xdr:col>5</xdr:col>
          <xdr:colOff>800100</xdr:colOff>
          <xdr:row>100</xdr:row>
          <xdr:rowOff>0</xdr:rowOff>
        </xdr:to>
        <xdr:grpSp>
          <xdr:nvGrpSpPr>
            <xdr:cNvPr id="29" name="グループ化 28">
              <a:extLst>
                <a:ext uri="{FF2B5EF4-FFF2-40B4-BE49-F238E27FC236}">
                  <a16:creationId xmlns:a16="http://schemas.microsoft.com/office/drawing/2014/main" id="{00000000-0008-0000-0400-00001D000000}"/>
                </a:ext>
              </a:extLst>
            </xdr:cNvPr>
            <xdr:cNvGrpSpPr/>
          </xdr:nvGrpSpPr>
          <xdr:grpSpPr>
            <a:xfrm>
              <a:off x="228600" y="38995350"/>
              <a:ext cx="8001000" cy="476250"/>
              <a:chOff x="228600" y="38928742"/>
              <a:chExt cx="7981950" cy="476251"/>
            </a:xfrm>
          </xdr:grpSpPr>
          <xdr:sp macro="" textlink="">
            <xdr:nvSpPr>
              <xdr:cNvPr id="22637" name="Group Box 109" hidden="1">
                <a:extLst>
                  <a:ext uri="{63B3BB69-23CF-44E3-9099-C40C66FF867C}">
                    <a14:compatExt spid="_x0000_s22637"/>
                  </a:ext>
                  <a:ext uri="{FF2B5EF4-FFF2-40B4-BE49-F238E27FC236}">
                    <a16:creationId xmlns:a16="http://schemas.microsoft.com/office/drawing/2014/main" id="{00000000-0008-0000-0400-00006D580000}"/>
                  </a:ext>
                </a:extLst>
              </xdr:cNvPr>
              <xdr:cNvSpPr/>
            </xdr:nvSpPr>
            <xdr:spPr bwMode="auto">
              <a:xfrm>
                <a:off x="228600" y="3892874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38" name="Option Button 110" hidden="1">
                <a:extLst>
                  <a:ext uri="{63B3BB69-23CF-44E3-9099-C40C66FF867C}">
                    <a14:compatExt spid="_x0000_s22638"/>
                  </a:ext>
                  <a:ext uri="{FF2B5EF4-FFF2-40B4-BE49-F238E27FC236}">
                    <a16:creationId xmlns:a16="http://schemas.microsoft.com/office/drawing/2014/main" id="{00000000-0008-0000-0400-00006E580000}"/>
                  </a:ext>
                </a:extLst>
              </xdr:cNvPr>
              <xdr:cNvSpPr/>
            </xdr:nvSpPr>
            <xdr:spPr bwMode="auto">
              <a:xfrm>
                <a:off x="7429500" y="39128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39" name="Option Button 111" hidden="1">
                <a:extLst>
                  <a:ext uri="{63B3BB69-23CF-44E3-9099-C40C66FF867C}">
                    <a14:compatExt spid="_x0000_s22639"/>
                  </a:ext>
                  <a:ext uri="{FF2B5EF4-FFF2-40B4-BE49-F238E27FC236}">
                    <a16:creationId xmlns:a16="http://schemas.microsoft.com/office/drawing/2014/main" id="{00000000-0008-0000-0400-00006F580000}"/>
                  </a:ext>
                </a:extLst>
              </xdr:cNvPr>
              <xdr:cNvSpPr/>
            </xdr:nvSpPr>
            <xdr:spPr bwMode="auto">
              <a:xfrm>
                <a:off x="733425" y="39128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40" name="Option Button 112" hidden="1">
                <a:extLst>
                  <a:ext uri="{63B3BB69-23CF-44E3-9099-C40C66FF867C}">
                    <a14:compatExt spid="_x0000_s22640"/>
                  </a:ext>
                  <a:ext uri="{FF2B5EF4-FFF2-40B4-BE49-F238E27FC236}">
                    <a16:creationId xmlns:a16="http://schemas.microsoft.com/office/drawing/2014/main" id="{00000000-0008-0000-0400-000070580000}"/>
                  </a:ext>
                </a:extLst>
              </xdr:cNvPr>
              <xdr:cNvSpPr/>
            </xdr:nvSpPr>
            <xdr:spPr bwMode="auto">
              <a:xfrm>
                <a:off x="285750" y="39128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100</xdr:row>
          <xdr:rowOff>0</xdr:rowOff>
        </xdr:from>
        <xdr:to>
          <xdr:col>5</xdr:col>
          <xdr:colOff>800100</xdr:colOff>
          <xdr:row>101</xdr:row>
          <xdr:rowOff>0</xdr:rowOff>
        </xdr:to>
        <xdr:grpSp>
          <xdr:nvGrpSpPr>
            <xdr:cNvPr id="30" name="グループ化 29">
              <a:extLst>
                <a:ext uri="{FF2B5EF4-FFF2-40B4-BE49-F238E27FC236}">
                  <a16:creationId xmlns:a16="http://schemas.microsoft.com/office/drawing/2014/main" id="{00000000-0008-0000-0400-00001E000000}"/>
                </a:ext>
              </a:extLst>
            </xdr:cNvPr>
            <xdr:cNvGrpSpPr/>
          </xdr:nvGrpSpPr>
          <xdr:grpSpPr>
            <a:xfrm>
              <a:off x="228600" y="39471600"/>
              <a:ext cx="8001000" cy="476250"/>
              <a:chOff x="228600" y="39404992"/>
              <a:chExt cx="7981950" cy="476251"/>
            </a:xfrm>
          </xdr:grpSpPr>
          <xdr:sp macro="" textlink="">
            <xdr:nvSpPr>
              <xdr:cNvPr id="22641" name="Group Box 113" hidden="1">
                <a:extLst>
                  <a:ext uri="{63B3BB69-23CF-44E3-9099-C40C66FF867C}">
                    <a14:compatExt spid="_x0000_s22641"/>
                  </a:ext>
                  <a:ext uri="{FF2B5EF4-FFF2-40B4-BE49-F238E27FC236}">
                    <a16:creationId xmlns:a16="http://schemas.microsoft.com/office/drawing/2014/main" id="{00000000-0008-0000-0400-000071580000}"/>
                  </a:ext>
                </a:extLst>
              </xdr:cNvPr>
              <xdr:cNvSpPr/>
            </xdr:nvSpPr>
            <xdr:spPr bwMode="auto">
              <a:xfrm>
                <a:off x="228600" y="3940499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42" name="Option Button 114" hidden="1">
                <a:extLst>
                  <a:ext uri="{63B3BB69-23CF-44E3-9099-C40C66FF867C}">
                    <a14:compatExt spid="_x0000_s22642"/>
                  </a:ext>
                  <a:ext uri="{FF2B5EF4-FFF2-40B4-BE49-F238E27FC236}">
                    <a16:creationId xmlns:a16="http://schemas.microsoft.com/office/drawing/2014/main" id="{00000000-0008-0000-0400-000072580000}"/>
                  </a:ext>
                </a:extLst>
              </xdr:cNvPr>
              <xdr:cNvSpPr/>
            </xdr:nvSpPr>
            <xdr:spPr bwMode="auto">
              <a:xfrm>
                <a:off x="7429500" y="39604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43" name="Option Button 115" hidden="1">
                <a:extLst>
                  <a:ext uri="{63B3BB69-23CF-44E3-9099-C40C66FF867C}">
                    <a14:compatExt spid="_x0000_s22643"/>
                  </a:ext>
                  <a:ext uri="{FF2B5EF4-FFF2-40B4-BE49-F238E27FC236}">
                    <a16:creationId xmlns:a16="http://schemas.microsoft.com/office/drawing/2014/main" id="{00000000-0008-0000-0400-000073580000}"/>
                  </a:ext>
                </a:extLst>
              </xdr:cNvPr>
              <xdr:cNvSpPr/>
            </xdr:nvSpPr>
            <xdr:spPr bwMode="auto">
              <a:xfrm>
                <a:off x="733425" y="39604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44" name="Option Button 116" hidden="1">
                <a:extLst>
                  <a:ext uri="{63B3BB69-23CF-44E3-9099-C40C66FF867C}">
                    <a14:compatExt spid="_x0000_s22644"/>
                  </a:ext>
                  <a:ext uri="{FF2B5EF4-FFF2-40B4-BE49-F238E27FC236}">
                    <a16:creationId xmlns:a16="http://schemas.microsoft.com/office/drawing/2014/main" id="{00000000-0008-0000-0400-000074580000}"/>
                  </a:ext>
                </a:extLst>
              </xdr:cNvPr>
              <xdr:cNvSpPr/>
            </xdr:nvSpPr>
            <xdr:spPr bwMode="auto">
              <a:xfrm>
                <a:off x="285750" y="39604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104</xdr:row>
          <xdr:rowOff>0</xdr:rowOff>
        </xdr:from>
        <xdr:to>
          <xdr:col>5</xdr:col>
          <xdr:colOff>800100</xdr:colOff>
          <xdr:row>105</xdr:row>
          <xdr:rowOff>0</xdr:rowOff>
        </xdr:to>
        <xdr:grpSp>
          <xdr:nvGrpSpPr>
            <xdr:cNvPr id="31" name="グループ化 30">
              <a:extLst>
                <a:ext uri="{FF2B5EF4-FFF2-40B4-BE49-F238E27FC236}">
                  <a16:creationId xmlns:a16="http://schemas.microsoft.com/office/drawing/2014/main" id="{00000000-0008-0000-0400-00001F000000}"/>
                </a:ext>
              </a:extLst>
            </xdr:cNvPr>
            <xdr:cNvGrpSpPr/>
          </xdr:nvGrpSpPr>
          <xdr:grpSpPr>
            <a:xfrm>
              <a:off x="228600" y="40767000"/>
              <a:ext cx="8001000" cy="476250"/>
              <a:chOff x="228600" y="40700395"/>
              <a:chExt cx="7981950" cy="476251"/>
            </a:xfrm>
          </xdr:grpSpPr>
          <xdr:sp macro="" textlink="">
            <xdr:nvSpPr>
              <xdr:cNvPr id="22645" name="Group Box 117" hidden="1">
                <a:extLst>
                  <a:ext uri="{63B3BB69-23CF-44E3-9099-C40C66FF867C}">
                    <a14:compatExt spid="_x0000_s22645"/>
                  </a:ext>
                  <a:ext uri="{FF2B5EF4-FFF2-40B4-BE49-F238E27FC236}">
                    <a16:creationId xmlns:a16="http://schemas.microsoft.com/office/drawing/2014/main" id="{00000000-0008-0000-0400-000075580000}"/>
                  </a:ext>
                </a:extLst>
              </xdr:cNvPr>
              <xdr:cNvSpPr/>
            </xdr:nvSpPr>
            <xdr:spPr bwMode="auto">
              <a:xfrm>
                <a:off x="228600" y="40700395"/>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46" name="Option Button 118" hidden="1">
                <a:extLst>
                  <a:ext uri="{63B3BB69-23CF-44E3-9099-C40C66FF867C}">
                    <a14:compatExt spid="_x0000_s22646"/>
                  </a:ext>
                  <a:ext uri="{FF2B5EF4-FFF2-40B4-BE49-F238E27FC236}">
                    <a16:creationId xmlns:a16="http://schemas.microsoft.com/office/drawing/2014/main" id="{00000000-0008-0000-0400-000076580000}"/>
                  </a:ext>
                </a:extLst>
              </xdr:cNvPr>
              <xdr:cNvSpPr/>
            </xdr:nvSpPr>
            <xdr:spPr bwMode="auto">
              <a:xfrm>
                <a:off x="7429500" y="409003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47" name="Option Button 119" hidden="1">
                <a:extLst>
                  <a:ext uri="{63B3BB69-23CF-44E3-9099-C40C66FF867C}">
                    <a14:compatExt spid="_x0000_s22647"/>
                  </a:ext>
                  <a:ext uri="{FF2B5EF4-FFF2-40B4-BE49-F238E27FC236}">
                    <a16:creationId xmlns:a16="http://schemas.microsoft.com/office/drawing/2014/main" id="{00000000-0008-0000-0400-000077580000}"/>
                  </a:ext>
                </a:extLst>
              </xdr:cNvPr>
              <xdr:cNvSpPr/>
            </xdr:nvSpPr>
            <xdr:spPr bwMode="auto">
              <a:xfrm>
                <a:off x="733425" y="409003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48" name="Option Button 120" hidden="1">
                <a:extLst>
                  <a:ext uri="{63B3BB69-23CF-44E3-9099-C40C66FF867C}">
                    <a14:compatExt spid="_x0000_s22648"/>
                  </a:ext>
                  <a:ext uri="{FF2B5EF4-FFF2-40B4-BE49-F238E27FC236}">
                    <a16:creationId xmlns:a16="http://schemas.microsoft.com/office/drawing/2014/main" id="{00000000-0008-0000-0400-000078580000}"/>
                  </a:ext>
                </a:extLst>
              </xdr:cNvPr>
              <xdr:cNvSpPr/>
            </xdr:nvSpPr>
            <xdr:spPr bwMode="auto">
              <a:xfrm>
                <a:off x="285750" y="409003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105</xdr:row>
          <xdr:rowOff>0</xdr:rowOff>
        </xdr:from>
        <xdr:to>
          <xdr:col>5</xdr:col>
          <xdr:colOff>800100</xdr:colOff>
          <xdr:row>106</xdr:row>
          <xdr:rowOff>0</xdr:rowOff>
        </xdr:to>
        <xdr:grpSp>
          <xdr:nvGrpSpPr>
            <xdr:cNvPr id="32" name="グループ化 31">
              <a:extLst>
                <a:ext uri="{FF2B5EF4-FFF2-40B4-BE49-F238E27FC236}">
                  <a16:creationId xmlns:a16="http://schemas.microsoft.com/office/drawing/2014/main" id="{00000000-0008-0000-0400-000020000000}"/>
                </a:ext>
              </a:extLst>
            </xdr:cNvPr>
            <xdr:cNvGrpSpPr/>
          </xdr:nvGrpSpPr>
          <xdr:grpSpPr>
            <a:xfrm>
              <a:off x="228600" y="41243250"/>
              <a:ext cx="8001000" cy="476250"/>
              <a:chOff x="228600" y="41176646"/>
              <a:chExt cx="7981950" cy="476251"/>
            </a:xfrm>
          </xdr:grpSpPr>
          <xdr:sp macro="" textlink="">
            <xdr:nvSpPr>
              <xdr:cNvPr id="22649" name="Group Box 121" hidden="1">
                <a:extLst>
                  <a:ext uri="{63B3BB69-23CF-44E3-9099-C40C66FF867C}">
                    <a14:compatExt spid="_x0000_s22649"/>
                  </a:ext>
                  <a:ext uri="{FF2B5EF4-FFF2-40B4-BE49-F238E27FC236}">
                    <a16:creationId xmlns:a16="http://schemas.microsoft.com/office/drawing/2014/main" id="{00000000-0008-0000-0400-000079580000}"/>
                  </a:ext>
                </a:extLst>
              </xdr:cNvPr>
              <xdr:cNvSpPr/>
            </xdr:nvSpPr>
            <xdr:spPr bwMode="auto">
              <a:xfrm>
                <a:off x="228600" y="4117664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50" name="Option Button 122" hidden="1">
                <a:extLst>
                  <a:ext uri="{63B3BB69-23CF-44E3-9099-C40C66FF867C}">
                    <a14:compatExt spid="_x0000_s22650"/>
                  </a:ext>
                  <a:ext uri="{FF2B5EF4-FFF2-40B4-BE49-F238E27FC236}">
                    <a16:creationId xmlns:a16="http://schemas.microsoft.com/office/drawing/2014/main" id="{00000000-0008-0000-0400-00007A580000}"/>
                  </a:ext>
                </a:extLst>
              </xdr:cNvPr>
              <xdr:cNvSpPr/>
            </xdr:nvSpPr>
            <xdr:spPr bwMode="auto">
              <a:xfrm>
                <a:off x="7429500" y="413766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51" name="Option Button 123" hidden="1">
                <a:extLst>
                  <a:ext uri="{63B3BB69-23CF-44E3-9099-C40C66FF867C}">
                    <a14:compatExt spid="_x0000_s22651"/>
                  </a:ext>
                  <a:ext uri="{FF2B5EF4-FFF2-40B4-BE49-F238E27FC236}">
                    <a16:creationId xmlns:a16="http://schemas.microsoft.com/office/drawing/2014/main" id="{00000000-0008-0000-0400-00007B580000}"/>
                  </a:ext>
                </a:extLst>
              </xdr:cNvPr>
              <xdr:cNvSpPr/>
            </xdr:nvSpPr>
            <xdr:spPr bwMode="auto">
              <a:xfrm>
                <a:off x="733425" y="413766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52" name="Option Button 124" hidden="1">
                <a:extLst>
                  <a:ext uri="{63B3BB69-23CF-44E3-9099-C40C66FF867C}">
                    <a14:compatExt spid="_x0000_s22652"/>
                  </a:ext>
                  <a:ext uri="{FF2B5EF4-FFF2-40B4-BE49-F238E27FC236}">
                    <a16:creationId xmlns:a16="http://schemas.microsoft.com/office/drawing/2014/main" id="{00000000-0008-0000-0400-00007C580000}"/>
                  </a:ext>
                </a:extLst>
              </xdr:cNvPr>
              <xdr:cNvSpPr/>
            </xdr:nvSpPr>
            <xdr:spPr bwMode="auto">
              <a:xfrm>
                <a:off x="285750" y="413766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121</xdr:row>
          <xdr:rowOff>0</xdr:rowOff>
        </xdr:from>
        <xdr:to>
          <xdr:col>5</xdr:col>
          <xdr:colOff>800100</xdr:colOff>
          <xdr:row>122</xdr:row>
          <xdr:rowOff>0</xdr:rowOff>
        </xdr:to>
        <xdr:grpSp>
          <xdr:nvGrpSpPr>
            <xdr:cNvPr id="33" name="グループ化 32">
              <a:extLst>
                <a:ext uri="{FF2B5EF4-FFF2-40B4-BE49-F238E27FC236}">
                  <a16:creationId xmlns:a16="http://schemas.microsoft.com/office/drawing/2014/main" id="{00000000-0008-0000-0400-000021000000}"/>
                </a:ext>
              </a:extLst>
            </xdr:cNvPr>
            <xdr:cNvGrpSpPr/>
          </xdr:nvGrpSpPr>
          <xdr:grpSpPr>
            <a:xfrm>
              <a:off x="228600" y="47244000"/>
              <a:ext cx="8001000" cy="476250"/>
              <a:chOff x="228600" y="47139208"/>
              <a:chExt cx="7981950" cy="476250"/>
            </a:xfrm>
          </xdr:grpSpPr>
          <xdr:sp macro="" textlink="">
            <xdr:nvSpPr>
              <xdr:cNvPr id="22653" name="Group Box 125" hidden="1">
                <a:extLst>
                  <a:ext uri="{63B3BB69-23CF-44E3-9099-C40C66FF867C}">
                    <a14:compatExt spid="_x0000_s22653"/>
                  </a:ext>
                  <a:ext uri="{FF2B5EF4-FFF2-40B4-BE49-F238E27FC236}">
                    <a16:creationId xmlns:a16="http://schemas.microsoft.com/office/drawing/2014/main" id="{00000000-0008-0000-0400-00007D580000}"/>
                  </a:ext>
                </a:extLst>
              </xdr:cNvPr>
              <xdr:cNvSpPr/>
            </xdr:nvSpPr>
            <xdr:spPr bwMode="auto">
              <a:xfrm>
                <a:off x="228600" y="47139208"/>
                <a:ext cx="7981950" cy="476250"/>
              </a:xfrm>
              <a:prstGeom prst="rect">
                <a:avLst/>
              </a:prstGeom>
              <a:noFill/>
              <a:ln w="9525">
                <a:miter lim="800000"/>
                <a:headEnd/>
                <a:tailEnd/>
              </a:ln>
              <a:extLst>
                <a:ext uri="{909E8E84-426E-40DD-AFC4-6F175D3DCCD1}">
                  <a14:hiddenFill>
                    <a:noFill/>
                  </a14:hiddenFill>
                </a:ext>
              </a:extLst>
            </xdr:spPr>
          </xdr:sp>
          <xdr:sp macro="" textlink="">
            <xdr:nvSpPr>
              <xdr:cNvPr id="22654" name="Option Button 126" hidden="1">
                <a:extLst>
                  <a:ext uri="{63B3BB69-23CF-44E3-9099-C40C66FF867C}">
                    <a14:compatExt spid="_x0000_s22654"/>
                  </a:ext>
                  <a:ext uri="{FF2B5EF4-FFF2-40B4-BE49-F238E27FC236}">
                    <a16:creationId xmlns:a16="http://schemas.microsoft.com/office/drawing/2014/main" id="{00000000-0008-0000-0400-00007E580000}"/>
                  </a:ext>
                </a:extLst>
              </xdr:cNvPr>
              <xdr:cNvSpPr/>
            </xdr:nvSpPr>
            <xdr:spPr bwMode="auto">
              <a:xfrm>
                <a:off x="7429500" y="473392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55" name="Option Button 127" hidden="1">
                <a:extLst>
                  <a:ext uri="{63B3BB69-23CF-44E3-9099-C40C66FF867C}">
                    <a14:compatExt spid="_x0000_s22655"/>
                  </a:ext>
                  <a:ext uri="{FF2B5EF4-FFF2-40B4-BE49-F238E27FC236}">
                    <a16:creationId xmlns:a16="http://schemas.microsoft.com/office/drawing/2014/main" id="{00000000-0008-0000-0400-00007F580000}"/>
                  </a:ext>
                </a:extLst>
              </xdr:cNvPr>
              <xdr:cNvSpPr/>
            </xdr:nvSpPr>
            <xdr:spPr bwMode="auto">
              <a:xfrm>
                <a:off x="733425" y="473392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56" name="Option Button 128" hidden="1">
                <a:extLst>
                  <a:ext uri="{63B3BB69-23CF-44E3-9099-C40C66FF867C}">
                    <a14:compatExt spid="_x0000_s22656"/>
                  </a:ext>
                  <a:ext uri="{FF2B5EF4-FFF2-40B4-BE49-F238E27FC236}">
                    <a16:creationId xmlns:a16="http://schemas.microsoft.com/office/drawing/2014/main" id="{00000000-0008-0000-0400-000080580000}"/>
                  </a:ext>
                </a:extLst>
              </xdr:cNvPr>
              <xdr:cNvSpPr/>
            </xdr:nvSpPr>
            <xdr:spPr bwMode="auto">
              <a:xfrm>
                <a:off x="285750" y="47339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122</xdr:row>
          <xdr:rowOff>0</xdr:rowOff>
        </xdr:from>
        <xdr:to>
          <xdr:col>5</xdr:col>
          <xdr:colOff>800100</xdr:colOff>
          <xdr:row>123</xdr:row>
          <xdr:rowOff>0</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228600" y="47720250"/>
              <a:ext cx="8001000" cy="476250"/>
              <a:chOff x="228600" y="47615557"/>
              <a:chExt cx="7981950" cy="476251"/>
            </a:xfrm>
          </xdr:grpSpPr>
          <xdr:sp macro="" textlink="">
            <xdr:nvSpPr>
              <xdr:cNvPr id="22657" name="Group Box 129" hidden="1">
                <a:extLst>
                  <a:ext uri="{63B3BB69-23CF-44E3-9099-C40C66FF867C}">
                    <a14:compatExt spid="_x0000_s22657"/>
                  </a:ext>
                  <a:ext uri="{FF2B5EF4-FFF2-40B4-BE49-F238E27FC236}">
                    <a16:creationId xmlns:a16="http://schemas.microsoft.com/office/drawing/2014/main" id="{00000000-0008-0000-0400-000081580000}"/>
                  </a:ext>
                </a:extLst>
              </xdr:cNvPr>
              <xdr:cNvSpPr/>
            </xdr:nvSpPr>
            <xdr:spPr bwMode="auto">
              <a:xfrm>
                <a:off x="228600" y="4761555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58" name="Option Button 130" hidden="1">
                <a:extLst>
                  <a:ext uri="{63B3BB69-23CF-44E3-9099-C40C66FF867C}">
                    <a14:compatExt spid="_x0000_s22658"/>
                  </a:ext>
                  <a:ext uri="{FF2B5EF4-FFF2-40B4-BE49-F238E27FC236}">
                    <a16:creationId xmlns:a16="http://schemas.microsoft.com/office/drawing/2014/main" id="{00000000-0008-0000-0400-000082580000}"/>
                  </a:ext>
                </a:extLst>
              </xdr:cNvPr>
              <xdr:cNvSpPr/>
            </xdr:nvSpPr>
            <xdr:spPr bwMode="auto">
              <a:xfrm>
                <a:off x="7429500" y="47815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59" name="Option Button 131" hidden="1">
                <a:extLst>
                  <a:ext uri="{63B3BB69-23CF-44E3-9099-C40C66FF867C}">
                    <a14:compatExt spid="_x0000_s22659"/>
                  </a:ext>
                  <a:ext uri="{FF2B5EF4-FFF2-40B4-BE49-F238E27FC236}">
                    <a16:creationId xmlns:a16="http://schemas.microsoft.com/office/drawing/2014/main" id="{00000000-0008-0000-0400-000083580000}"/>
                  </a:ext>
                </a:extLst>
              </xdr:cNvPr>
              <xdr:cNvSpPr/>
            </xdr:nvSpPr>
            <xdr:spPr bwMode="auto">
              <a:xfrm>
                <a:off x="733425" y="47815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60" name="Option Button 132" hidden="1">
                <a:extLst>
                  <a:ext uri="{63B3BB69-23CF-44E3-9099-C40C66FF867C}">
                    <a14:compatExt spid="_x0000_s22660"/>
                  </a:ext>
                  <a:ext uri="{FF2B5EF4-FFF2-40B4-BE49-F238E27FC236}">
                    <a16:creationId xmlns:a16="http://schemas.microsoft.com/office/drawing/2014/main" id="{00000000-0008-0000-0400-000084580000}"/>
                  </a:ext>
                </a:extLst>
              </xdr:cNvPr>
              <xdr:cNvSpPr/>
            </xdr:nvSpPr>
            <xdr:spPr bwMode="auto">
              <a:xfrm>
                <a:off x="285750" y="47815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123</xdr:row>
          <xdr:rowOff>0</xdr:rowOff>
        </xdr:from>
        <xdr:to>
          <xdr:col>5</xdr:col>
          <xdr:colOff>800100</xdr:colOff>
          <xdr:row>124</xdr:row>
          <xdr:rowOff>0</xdr:rowOff>
        </xdr:to>
        <xdr:grpSp>
          <xdr:nvGrpSpPr>
            <xdr:cNvPr id="35" name="グループ化 34">
              <a:extLst>
                <a:ext uri="{FF2B5EF4-FFF2-40B4-BE49-F238E27FC236}">
                  <a16:creationId xmlns:a16="http://schemas.microsoft.com/office/drawing/2014/main" id="{00000000-0008-0000-0400-000023000000}"/>
                </a:ext>
              </a:extLst>
            </xdr:cNvPr>
            <xdr:cNvGrpSpPr/>
          </xdr:nvGrpSpPr>
          <xdr:grpSpPr>
            <a:xfrm>
              <a:off x="228600" y="48196500"/>
              <a:ext cx="8001000" cy="476250"/>
              <a:chOff x="228600" y="48091808"/>
              <a:chExt cx="7981950" cy="476251"/>
            </a:xfrm>
          </xdr:grpSpPr>
          <xdr:sp macro="" textlink="">
            <xdr:nvSpPr>
              <xdr:cNvPr id="22661" name="Group Box 133" hidden="1">
                <a:extLst>
                  <a:ext uri="{63B3BB69-23CF-44E3-9099-C40C66FF867C}">
                    <a14:compatExt spid="_x0000_s22661"/>
                  </a:ext>
                  <a:ext uri="{FF2B5EF4-FFF2-40B4-BE49-F238E27FC236}">
                    <a16:creationId xmlns:a16="http://schemas.microsoft.com/office/drawing/2014/main" id="{00000000-0008-0000-0400-000085580000}"/>
                  </a:ext>
                </a:extLst>
              </xdr:cNvPr>
              <xdr:cNvSpPr/>
            </xdr:nvSpPr>
            <xdr:spPr bwMode="auto">
              <a:xfrm>
                <a:off x="228600" y="4809180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62" name="Option Button 134" hidden="1">
                <a:extLst>
                  <a:ext uri="{63B3BB69-23CF-44E3-9099-C40C66FF867C}">
                    <a14:compatExt spid="_x0000_s22662"/>
                  </a:ext>
                  <a:ext uri="{FF2B5EF4-FFF2-40B4-BE49-F238E27FC236}">
                    <a16:creationId xmlns:a16="http://schemas.microsoft.com/office/drawing/2014/main" id="{00000000-0008-0000-0400-000086580000}"/>
                  </a:ext>
                </a:extLst>
              </xdr:cNvPr>
              <xdr:cNvSpPr/>
            </xdr:nvSpPr>
            <xdr:spPr bwMode="auto">
              <a:xfrm>
                <a:off x="7429500" y="48291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63" name="Option Button 135" hidden="1">
                <a:extLst>
                  <a:ext uri="{63B3BB69-23CF-44E3-9099-C40C66FF867C}">
                    <a14:compatExt spid="_x0000_s22663"/>
                  </a:ext>
                  <a:ext uri="{FF2B5EF4-FFF2-40B4-BE49-F238E27FC236}">
                    <a16:creationId xmlns:a16="http://schemas.microsoft.com/office/drawing/2014/main" id="{00000000-0008-0000-0400-000087580000}"/>
                  </a:ext>
                </a:extLst>
              </xdr:cNvPr>
              <xdr:cNvSpPr/>
            </xdr:nvSpPr>
            <xdr:spPr bwMode="auto">
              <a:xfrm>
                <a:off x="733425" y="48291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64" name="Option Button 136" hidden="1">
                <a:extLst>
                  <a:ext uri="{63B3BB69-23CF-44E3-9099-C40C66FF867C}">
                    <a14:compatExt spid="_x0000_s22664"/>
                  </a:ext>
                  <a:ext uri="{FF2B5EF4-FFF2-40B4-BE49-F238E27FC236}">
                    <a16:creationId xmlns:a16="http://schemas.microsoft.com/office/drawing/2014/main" id="{00000000-0008-0000-0400-000088580000}"/>
                  </a:ext>
                </a:extLst>
              </xdr:cNvPr>
              <xdr:cNvSpPr/>
            </xdr:nvSpPr>
            <xdr:spPr bwMode="auto">
              <a:xfrm>
                <a:off x="285750" y="48291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134</xdr:row>
          <xdr:rowOff>0</xdr:rowOff>
        </xdr:from>
        <xdr:to>
          <xdr:col>5</xdr:col>
          <xdr:colOff>800100</xdr:colOff>
          <xdr:row>135</xdr:row>
          <xdr:rowOff>0</xdr:rowOff>
        </xdr:to>
        <xdr:grpSp>
          <xdr:nvGrpSpPr>
            <xdr:cNvPr id="36" name="グループ化 35">
              <a:extLst>
                <a:ext uri="{FF2B5EF4-FFF2-40B4-BE49-F238E27FC236}">
                  <a16:creationId xmlns:a16="http://schemas.microsoft.com/office/drawing/2014/main" id="{00000000-0008-0000-0400-000024000000}"/>
                </a:ext>
              </a:extLst>
            </xdr:cNvPr>
            <xdr:cNvGrpSpPr/>
          </xdr:nvGrpSpPr>
          <xdr:grpSpPr>
            <a:xfrm>
              <a:off x="228600" y="53035200"/>
              <a:ext cx="8001000" cy="476250"/>
              <a:chOff x="228600" y="52911466"/>
              <a:chExt cx="7981950" cy="476251"/>
            </a:xfrm>
          </xdr:grpSpPr>
          <xdr:sp macro="" textlink="">
            <xdr:nvSpPr>
              <xdr:cNvPr id="22665" name="Group Box 137" hidden="1">
                <a:extLst>
                  <a:ext uri="{63B3BB69-23CF-44E3-9099-C40C66FF867C}">
                    <a14:compatExt spid="_x0000_s22665"/>
                  </a:ext>
                  <a:ext uri="{FF2B5EF4-FFF2-40B4-BE49-F238E27FC236}">
                    <a16:creationId xmlns:a16="http://schemas.microsoft.com/office/drawing/2014/main" id="{00000000-0008-0000-0400-000089580000}"/>
                  </a:ext>
                </a:extLst>
              </xdr:cNvPr>
              <xdr:cNvSpPr/>
            </xdr:nvSpPr>
            <xdr:spPr bwMode="auto">
              <a:xfrm>
                <a:off x="228600" y="5291146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66" name="Option Button 138" hidden="1">
                <a:extLst>
                  <a:ext uri="{63B3BB69-23CF-44E3-9099-C40C66FF867C}">
                    <a14:compatExt spid="_x0000_s22666"/>
                  </a:ext>
                  <a:ext uri="{FF2B5EF4-FFF2-40B4-BE49-F238E27FC236}">
                    <a16:creationId xmlns:a16="http://schemas.microsoft.com/office/drawing/2014/main" id="{00000000-0008-0000-0400-00008A580000}"/>
                  </a:ext>
                </a:extLst>
              </xdr:cNvPr>
              <xdr:cNvSpPr/>
            </xdr:nvSpPr>
            <xdr:spPr bwMode="auto">
              <a:xfrm>
                <a:off x="7429500" y="53111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67" name="Option Button 139" hidden="1">
                <a:extLst>
                  <a:ext uri="{63B3BB69-23CF-44E3-9099-C40C66FF867C}">
                    <a14:compatExt spid="_x0000_s22667"/>
                  </a:ext>
                  <a:ext uri="{FF2B5EF4-FFF2-40B4-BE49-F238E27FC236}">
                    <a16:creationId xmlns:a16="http://schemas.microsoft.com/office/drawing/2014/main" id="{00000000-0008-0000-0400-00008B580000}"/>
                  </a:ext>
                </a:extLst>
              </xdr:cNvPr>
              <xdr:cNvSpPr/>
            </xdr:nvSpPr>
            <xdr:spPr bwMode="auto">
              <a:xfrm>
                <a:off x="733425" y="53111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68" name="Option Button 140" hidden="1">
                <a:extLst>
                  <a:ext uri="{63B3BB69-23CF-44E3-9099-C40C66FF867C}">
                    <a14:compatExt spid="_x0000_s22668"/>
                  </a:ext>
                  <a:ext uri="{FF2B5EF4-FFF2-40B4-BE49-F238E27FC236}">
                    <a16:creationId xmlns:a16="http://schemas.microsoft.com/office/drawing/2014/main" id="{00000000-0008-0000-0400-00008C580000}"/>
                  </a:ext>
                </a:extLst>
              </xdr:cNvPr>
              <xdr:cNvSpPr/>
            </xdr:nvSpPr>
            <xdr:spPr bwMode="auto">
              <a:xfrm>
                <a:off x="285750" y="53111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135</xdr:row>
          <xdr:rowOff>0</xdr:rowOff>
        </xdr:from>
        <xdr:to>
          <xdr:col>5</xdr:col>
          <xdr:colOff>800100</xdr:colOff>
          <xdr:row>136</xdr:row>
          <xdr:rowOff>0</xdr:rowOff>
        </xdr:to>
        <xdr:grpSp>
          <xdr:nvGrpSpPr>
            <xdr:cNvPr id="37" name="グループ化 36">
              <a:extLst>
                <a:ext uri="{FF2B5EF4-FFF2-40B4-BE49-F238E27FC236}">
                  <a16:creationId xmlns:a16="http://schemas.microsoft.com/office/drawing/2014/main" id="{00000000-0008-0000-0400-000025000000}"/>
                </a:ext>
              </a:extLst>
            </xdr:cNvPr>
            <xdr:cNvGrpSpPr/>
          </xdr:nvGrpSpPr>
          <xdr:grpSpPr>
            <a:xfrm>
              <a:off x="228600" y="53511450"/>
              <a:ext cx="8001000" cy="476250"/>
              <a:chOff x="228600" y="53387717"/>
              <a:chExt cx="7981950" cy="476251"/>
            </a:xfrm>
          </xdr:grpSpPr>
          <xdr:sp macro="" textlink="">
            <xdr:nvSpPr>
              <xdr:cNvPr id="22669" name="Group Box 141" hidden="1">
                <a:extLst>
                  <a:ext uri="{63B3BB69-23CF-44E3-9099-C40C66FF867C}">
                    <a14:compatExt spid="_x0000_s22669"/>
                  </a:ext>
                  <a:ext uri="{FF2B5EF4-FFF2-40B4-BE49-F238E27FC236}">
                    <a16:creationId xmlns:a16="http://schemas.microsoft.com/office/drawing/2014/main" id="{00000000-0008-0000-0400-00008D580000}"/>
                  </a:ext>
                </a:extLst>
              </xdr:cNvPr>
              <xdr:cNvSpPr/>
            </xdr:nvSpPr>
            <xdr:spPr bwMode="auto">
              <a:xfrm>
                <a:off x="228600" y="5338771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70" name="Option Button 142" hidden="1">
                <a:extLst>
                  <a:ext uri="{63B3BB69-23CF-44E3-9099-C40C66FF867C}">
                    <a14:compatExt spid="_x0000_s22670"/>
                  </a:ext>
                  <a:ext uri="{FF2B5EF4-FFF2-40B4-BE49-F238E27FC236}">
                    <a16:creationId xmlns:a16="http://schemas.microsoft.com/office/drawing/2014/main" id="{00000000-0008-0000-0400-00008E580000}"/>
                  </a:ext>
                </a:extLst>
              </xdr:cNvPr>
              <xdr:cNvSpPr/>
            </xdr:nvSpPr>
            <xdr:spPr bwMode="auto">
              <a:xfrm>
                <a:off x="7429500" y="53587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71" name="Option Button 143" hidden="1">
                <a:extLst>
                  <a:ext uri="{63B3BB69-23CF-44E3-9099-C40C66FF867C}">
                    <a14:compatExt spid="_x0000_s22671"/>
                  </a:ext>
                  <a:ext uri="{FF2B5EF4-FFF2-40B4-BE49-F238E27FC236}">
                    <a16:creationId xmlns:a16="http://schemas.microsoft.com/office/drawing/2014/main" id="{00000000-0008-0000-0400-00008F580000}"/>
                  </a:ext>
                </a:extLst>
              </xdr:cNvPr>
              <xdr:cNvSpPr/>
            </xdr:nvSpPr>
            <xdr:spPr bwMode="auto">
              <a:xfrm>
                <a:off x="733425" y="53587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72" name="Option Button 144" hidden="1">
                <a:extLst>
                  <a:ext uri="{63B3BB69-23CF-44E3-9099-C40C66FF867C}">
                    <a14:compatExt spid="_x0000_s22672"/>
                  </a:ext>
                  <a:ext uri="{FF2B5EF4-FFF2-40B4-BE49-F238E27FC236}">
                    <a16:creationId xmlns:a16="http://schemas.microsoft.com/office/drawing/2014/main" id="{00000000-0008-0000-0400-000090580000}"/>
                  </a:ext>
                </a:extLst>
              </xdr:cNvPr>
              <xdr:cNvSpPr/>
            </xdr:nvSpPr>
            <xdr:spPr bwMode="auto">
              <a:xfrm>
                <a:off x="285750" y="53587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136</xdr:row>
          <xdr:rowOff>0</xdr:rowOff>
        </xdr:from>
        <xdr:to>
          <xdr:col>5</xdr:col>
          <xdr:colOff>800100</xdr:colOff>
          <xdr:row>137</xdr:row>
          <xdr:rowOff>0</xdr:rowOff>
        </xdr:to>
        <xdr:grpSp>
          <xdr:nvGrpSpPr>
            <xdr:cNvPr id="38" name="グループ化 37">
              <a:extLst>
                <a:ext uri="{FF2B5EF4-FFF2-40B4-BE49-F238E27FC236}">
                  <a16:creationId xmlns:a16="http://schemas.microsoft.com/office/drawing/2014/main" id="{00000000-0008-0000-0400-000026000000}"/>
                </a:ext>
              </a:extLst>
            </xdr:cNvPr>
            <xdr:cNvGrpSpPr/>
          </xdr:nvGrpSpPr>
          <xdr:grpSpPr>
            <a:xfrm>
              <a:off x="228600" y="53987700"/>
              <a:ext cx="8001000" cy="476250"/>
              <a:chOff x="228600" y="53863968"/>
              <a:chExt cx="7981950" cy="476251"/>
            </a:xfrm>
          </xdr:grpSpPr>
          <xdr:sp macro="" textlink="">
            <xdr:nvSpPr>
              <xdr:cNvPr id="22673" name="Group Box 145" hidden="1">
                <a:extLst>
                  <a:ext uri="{63B3BB69-23CF-44E3-9099-C40C66FF867C}">
                    <a14:compatExt spid="_x0000_s22673"/>
                  </a:ext>
                  <a:ext uri="{FF2B5EF4-FFF2-40B4-BE49-F238E27FC236}">
                    <a16:creationId xmlns:a16="http://schemas.microsoft.com/office/drawing/2014/main" id="{00000000-0008-0000-0400-000091580000}"/>
                  </a:ext>
                </a:extLst>
              </xdr:cNvPr>
              <xdr:cNvSpPr/>
            </xdr:nvSpPr>
            <xdr:spPr bwMode="auto">
              <a:xfrm>
                <a:off x="228600" y="5386396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74" name="Option Button 146" hidden="1">
                <a:extLst>
                  <a:ext uri="{63B3BB69-23CF-44E3-9099-C40C66FF867C}">
                    <a14:compatExt spid="_x0000_s22674"/>
                  </a:ext>
                  <a:ext uri="{FF2B5EF4-FFF2-40B4-BE49-F238E27FC236}">
                    <a16:creationId xmlns:a16="http://schemas.microsoft.com/office/drawing/2014/main" id="{00000000-0008-0000-0400-000092580000}"/>
                  </a:ext>
                </a:extLst>
              </xdr:cNvPr>
              <xdr:cNvSpPr/>
            </xdr:nvSpPr>
            <xdr:spPr bwMode="auto">
              <a:xfrm>
                <a:off x="7429500" y="54063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75" name="Option Button 147" hidden="1">
                <a:extLst>
                  <a:ext uri="{63B3BB69-23CF-44E3-9099-C40C66FF867C}">
                    <a14:compatExt spid="_x0000_s22675"/>
                  </a:ext>
                  <a:ext uri="{FF2B5EF4-FFF2-40B4-BE49-F238E27FC236}">
                    <a16:creationId xmlns:a16="http://schemas.microsoft.com/office/drawing/2014/main" id="{00000000-0008-0000-0400-000093580000}"/>
                  </a:ext>
                </a:extLst>
              </xdr:cNvPr>
              <xdr:cNvSpPr/>
            </xdr:nvSpPr>
            <xdr:spPr bwMode="auto">
              <a:xfrm>
                <a:off x="733425" y="540639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76" name="Option Button 148" hidden="1">
                <a:extLst>
                  <a:ext uri="{63B3BB69-23CF-44E3-9099-C40C66FF867C}">
                    <a14:compatExt spid="_x0000_s22676"/>
                  </a:ext>
                  <a:ext uri="{FF2B5EF4-FFF2-40B4-BE49-F238E27FC236}">
                    <a16:creationId xmlns:a16="http://schemas.microsoft.com/office/drawing/2014/main" id="{00000000-0008-0000-0400-000094580000}"/>
                  </a:ext>
                </a:extLst>
              </xdr:cNvPr>
              <xdr:cNvSpPr/>
            </xdr:nvSpPr>
            <xdr:spPr bwMode="auto">
              <a:xfrm>
                <a:off x="285750" y="54063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137</xdr:row>
          <xdr:rowOff>0</xdr:rowOff>
        </xdr:from>
        <xdr:to>
          <xdr:col>5</xdr:col>
          <xdr:colOff>800100</xdr:colOff>
          <xdr:row>138</xdr:row>
          <xdr:rowOff>0</xdr:rowOff>
        </xdr:to>
        <xdr:grpSp>
          <xdr:nvGrpSpPr>
            <xdr:cNvPr id="39" name="グループ化 38">
              <a:extLst>
                <a:ext uri="{FF2B5EF4-FFF2-40B4-BE49-F238E27FC236}">
                  <a16:creationId xmlns:a16="http://schemas.microsoft.com/office/drawing/2014/main" id="{00000000-0008-0000-0400-000027000000}"/>
                </a:ext>
              </a:extLst>
            </xdr:cNvPr>
            <xdr:cNvGrpSpPr/>
          </xdr:nvGrpSpPr>
          <xdr:grpSpPr>
            <a:xfrm>
              <a:off x="228600" y="54463950"/>
              <a:ext cx="8001000" cy="476250"/>
              <a:chOff x="228600" y="54340105"/>
              <a:chExt cx="7981950" cy="476250"/>
            </a:xfrm>
          </xdr:grpSpPr>
          <xdr:sp macro="" textlink="">
            <xdr:nvSpPr>
              <xdr:cNvPr id="22677" name="Group Box 149" hidden="1">
                <a:extLst>
                  <a:ext uri="{63B3BB69-23CF-44E3-9099-C40C66FF867C}">
                    <a14:compatExt spid="_x0000_s22677"/>
                  </a:ext>
                  <a:ext uri="{FF2B5EF4-FFF2-40B4-BE49-F238E27FC236}">
                    <a16:creationId xmlns:a16="http://schemas.microsoft.com/office/drawing/2014/main" id="{00000000-0008-0000-0400-000095580000}"/>
                  </a:ext>
                </a:extLst>
              </xdr:cNvPr>
              <xdr:cNvSpPr/>
            </xdr:nvSpPr>
            <xdr:spPr bwMode="auto">
              <a:xfrm>
                <a:off x="228600" y="54340105"/>
                <a:ext cx="7981950" cy="476250"/>
              </a:xfrm>
              <a:prstGeom prst="rect">
                <a:avLst/>
              </a:prstGeom>
              <a:noFill/>
              <a:ln w="9525">
                <a:miter lim="800000"/>
                <a:headEnd/>
                <a:tailEnd/>
              </a:ln>
              <a:extLst>
                <a:ext uri="{909E8E84-426E-40DD-AFC4-6F175D3DCCD1}">
                  <a14:hiddenFill>
                    <a:noFill/>
                  </a14:hiddenFill>
                </a:ext>
              </a:extLst>
            </xdr:spPr>
          </xdr:sp>
          <xdr:sp macro="" textlink="">
            <xdr:nvSpPr>
              <xdr:cNvPr id="22678" name="Option Button 150" hidden="1">
                <a:extLst>
                  <a:ext uri="{63B3BB69-23CF-44E3-9099-C40C66FF867C}">
                    <a14:compatExt spid="_x0000_s22678"/>
                  </a:ext>
                  <a:ext uri="{FF2B5EF4-FFF2-40B4-BE49-F238E27FC236}">
                    <a16:creationId xmlns:a16="http://schemas.microsoft.com/office/drawing/2014/main" id="{00000000-0008-0000-0400-000096580000}"/>
                  </a:ext>
                </a:extLst>
              </xdr:cNvPr>
              <xdr:cNvSpPr/>
            </xdr:nvSpPr>
            <xdr:spPr bwMode="auto">
              <a:xfrm>
                <a:off x="7429500" y="54540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79" name="Option Button 151" hidden="1">
                <a:extLst>
                  <a:ext uri="{63B3BB69-23CF-44E3-9099-C40C66FF867C}">
                    <a14:compatExt spid="_x0000_s22679"/>
                  </a:ext>
                  <a:ext uri="{FF2B5EF4-FFF2-40B4-BE49-F238E27FC236}">
                    <a16:creationId xmlns:a16="http://schemas.microsoft.com/office/drawing/2014/main" id="{00000000-0008-0000-0400-000097580000}"/>
                  </a:ext>
                </a:extLst>
              </xdr:cNvPr>
              <xdr:cNvSpPr/>
            </xdr:nvSpPr>
            <xdr:spPr bwMode="auto">
              <a:xfrm>
                <a:off x="733425" y="54540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80" name="Option Button 152" hidden="1">
                <a:extLst>
                  <a:ext uri="{63B3BB69-23CF-44E3-9099-C40C66FF867C}">
                    <a14:compatExt spid="_x0000_s22680"/>
                  </a:ext>
                  <a:ext uri="{FF2B5EF4-FFF2-40B4-BE49-F238E27FC236}">
                    <a16:creationId xmlns:a16="http://schemas.microsoft.com/office/drawing/2014/main" id="{00000000-0008-0000-0400-000098580000}"/>
                  </a:ext>
                </a:extLst>
              </xdr:cNvPr>
              <xdr:cNvSpPr/>
            </xdr:nvSpPr>
            <xdr:spPr bwMode="auto">
              <a:xfrm>
                <a:off x="285750" y="54540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138</xdr:row>
          <xdr:rowOff>0</xdr:rowOff>
        </xdr:from>
        <xdr:to>
          <xdr:col>5</xdr:col>
          <xdr:colOff>800100</xdr:colOff>
          <xdr:row>139</xdr:row>
          <xdr:rowOff>0</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228600" y="54940200"/>
              <a:ext cx="8001000" cy="476250"/>
              <a:chOff x="228600" y="54816469"/>
              <a:chExt cx="7981950" cy="476251"/>
            </a:xfrm>
          </xdr:grpSpPr>
          <xdr:sp macro="" textlink="">
            <xdr:nvSpPr>
              <xdr:cNvPr id="22681" name="Group Box 153" hidden="1">
                <a:extLst>
                  <a:ext uri="{63B3BB69-23CF-44E3-9099-C40C66FF867C}">
                    <a14:compatExt spid="_x0000_s22681"/>
                  </a:ext>
                  <a:ext uri="{FF2B5EF4-FFF2-40B4-BE49-F238E27FC236}">
                    <a16:creationId xmlns:a16="http://schemas.microsoft.com/office/drawing/2014/main" id="{00000000-0008-0000-0400-000099580000}"/>
                  </a:ext>
                </a:extLst>
              </xdr:cNvPr>
              <xdr:cNvSpPr/>
            </xdr:nvSpPr>
            <xdr:spPr bwMode="auto">
              <a:xfrm>
                <a:off x="228600" y="5481646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82" name="Option Button 154" hidden="1">
                <a:extLst>
                  <a:ext uri="{63B3BB69-23CF-44E3-9099-C40C66FF867C}">
                    <a14:compatExt spid="_x0000_s22682"/>
                  </a:ext>
                  <a:ext uri="{FF2B5EF4-FFF2-40B4-BE49-F238E27FC236}">
                    <a16:creationId xmlns:a16="http://schemas.microsoft.com/office/drawing/2014/main" id="{00000000-0008-0000-0400-00009A580000}"/>
                  </a:ext>
                </a:extLst>
              </xdr:cNvPr>
              <xdr:cNvSpPr/>
            </xdr:nvSpPr>
            <xdr:spPr bwMode="auto">
              <a:xfrm>
                <a:off x="7429500" y="55016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83" name="Option Button 155" hidden="1">
                <a:extLst>
                  <a:ext uri="{63B3BB69-23CF-44E3-9099-C40C66FF867C}">
                    <a14:compatExt spid="_x0000_s22683"/>
                  </a:ext>
                  <a:ext uri="{FF2B5EF4-FFF2-40B4-BE49-F238E27FC236}">
                    <a16:creationId xmlns:a16="http://schemas.microsoft.com/office/drawing/2014/main" id="{00000000-0008-0000-0400-00009B580000}"/>
                  </a:ext>
                </a:extLst>
              </xdr:cNvPr>
              <xdr:cNvSpPr/>
            </xdr:nvSpPr>
            <xdr:spPr bwMode="auto">
              <a:xfrm>
                <a:off x="733425" y="55016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84" name="Option Button 156" hidden="1">
                <a:extLst>
                  <a:ext uri="{63B3BB69-23CF-44E3-9099-C40C66FF867C}">
                    <a14:compatExt spid="_x0000_s22684"/>
                  </a:ext>
                  <a:ext uri="{FF2B5EF4-FFF2-40B4-BE49-F238E27FC236}">
                    <a16:creationId xmlns:a16="http://schemas.microsoft.com/office/drawing/2014/main" id="{00000000-0008-0000-0400-00009C580000}"/>
                  </a:ext>
                </a:extLst>
              </xdr:cNvPr>
              <xdr:cNvSpPr/>
            </xdr:nvSpPr>
            <xdr:spPr bwMode="auto">
              <a:xfrm>
                <a:off x="285750" y="55016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139</xdr:row>
          <xdr:rowOff>0</xdr:rowOff>
        </xdr:from>
        <xdr:to>
          <xdr:col>5</xdr:col>
          <xdr:colOff>800100</xdr:colOff>
          <xdr:row>140</xdr:row>
          <xdr:rowOff>0</xdr:rowOff>
        </xdr:to>
        <xdr:grpSp>
          <xdr:nvGrpSpPr>
            <xdr:cNvPr id="41" name="グループ化 40">
              <a:extLst>
                <a:ext uri="{FF2B5EF4-FFF2-40B4-BE49-F238E27FC236}">
                  <a16:creationId xmlns:a16="http://schemas.microsoft.com/office/drawing/2014/main" id="{00000000-0008-0000-0400-000029000000}"/>
                </a:ext>
              </a:extLst>
            </xdr:cNvPr>
            <xdr:cNvGrpSpPr/>
          </xdr:nvGrpSpPr>
          <xdr:grpSpPr>
            <a:xfrm>
              <a:off x="228600" y="55416450"/>
              <a:ext cx="8001000" cy="476250"/>
              <a:chOff x="228600" y="55292720"/>
              <a:chExt cx="7981950" cy="476251"/>
            </a:xfrm>
          </xdr:grpSpPr>
          <xdr:sp macro="" textlink="">
            <xdr:nvSpPr>
              <xdr:cNvPr id="22685" name="Group Box 157" hidden="1">
                <a:extLst>
                  <a:ext uri="{63B3BB69-23CF-44E3-9099-C40C66FF867C}">
                    <a14:compatExt spid="_x0000_s22685"/>
                  </a:ext>
                  <a:ext uri="{FF2B5EF4-FFF2-40B4-BE49-F238E27FC236}">
                    <a16:creationId xmlns:a16="http://schemas.microsoft.com/office/drawing/2014/main" id="{00000000-0008-0000-0400-00009D580000}"/>
                  </a:ext>
                </a:extLst>
              </xdr:cNvPr>
              <xdr:cNvSpPr/>
            </xdr:nvSpPr>
            <xdr:spPr bwMode="auto">
              <a:xfrm>
                <a:off x="228600" y="5529272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86" name="Option Button 158" hidden="1">
                <a:extLst>
                  <a:ext uri="{63B3BB69-23CF-44E3-9099-C40C66FF867C}">
                    <a14:compatExt spid="_x0000_s22686"/>
                  </a:ext>
                  <a:ext uri="{FF2B5EF4-FFF2-40B4-BE49-F238E27FC236}">
                    <a16:creationId xmlns:a16="http://schemas.microsoft.com/office/drawing/2014/main" id="{00000000-0008-0000-0400-00009E580000}"/>
                  </a:ext>
                </a:extLst>
              </xdr:cNvPr>
              <xdr:cNvSpPr/>
            </xdr:nvSpPr>
            <xdr:spPr bwMode="auto">
              <a:xfrm>
                <a:off x="7429500" y="55492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87" name="Option Button 159" hidden="1">
                <a:extLst>
                  <a:ext uri="{63B3BB69-23CF-44E3-9099-C40C66FF867C}">
                    <a14:compatExt spid="_x0000_s22687"/>
                  </a:ext>
                  <a:ext uri="{FF2B5EF4-FFF2-40B4-BE49-F238E27FC236}">
                    <a16:creationId xmlns:a16="http://schemas.microsoft.com/office/drawing/2014/main" id="{00000000-0008-0000-0400-00009F580000}"/>
                  </a:ext>
                </a:extLst>
              </xdr:cNvPr>
              <xdr:cNvSpPr/>
            </xdr:nvSpPr>
            <xdr:spPr bwMode="auto">
              <a:xfrm>
                <a:off x="733425" y="55492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88" name="Option Button 160" hidden="1">
                <a:extLst>
                  <a:ext uri="{63B3BB69-23CF-44E3-9099-C40C66FF867C}">
                    <a14:compatExt spid="_x0000_s22688"/>
                  </a:ext>
                  <a:ext uri="{FF2B5EF4-FFF2-40B4-BE49-F238E27FC236}">
                    <a16:creationId xmlns:a16="http://schemas.microsoft.com/office/drawing/2014/main" id="{00000000-0008-0000-0400-0000A0580000}"/>
                  </a:ext>
                </a:extLst>
              </xdr:cNvPr>
              <xdr:cNvSpPr/>
            </xdr:nvSpPr>
            <xdr:spPr bwMode="auto">
              <a:xfrm>
                <a:off x="285750" y="55492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150</xdr:row>
          <xdr:rowOff>0</xdr:rowOff>
        </xdr:from>
        <xdr:to>
          <xdr:col>5</xdr:col>
          <xdr:colOff>800100</xdr:colOff>
          <xdr:row>151</xdr:row>
          <xdr:rowOff>0</xdr:rowOff>
        </xdr:to>
        <xdr:grpSp>
          <xdr:nvGrpSpPr>
            <xdr:cNvPr id="42" name="グループ化 41">
              <a:extLst>
                <a:ext uri="{FF2B5EF4-FFF2-40B4-BE49-F238E27FC236}">
                  <a16:creationId xmlns:a16="http://schemas.microsoft.com/office/drawing/2014/main" id="{00000000-0008-0000-0400-00002A000000}"/>
                </a:ext>
              </a:extLst>
            </xdr:cNvPr>
            <xdr:cNvGrpSpPr/>
          </xdr:nvGrpSpPr>
          <xdr:grpSpPr>
            <a:xfrm>
              <a:off x="228600" y="60255150"/>
              <a:ext cx="8001000" cy="476250"/>
              <a:chOff x="228600" y="60112378"/>
              <a:chExt cx="7981950" cy="476251"/>
            </a:xfrm>
          </xdr:grpSpPr>
          <xdr:sp macro="" textlink="">
            <xdr:nvSpPr>
              <xdr:cNvPr id="22689" name="Group Box 161" hidden="1">
                <a:extLst>
                  <a:ext uri="{63B3BB69-23CF-44E3-9099-C40C66FF867C}">
                    <a14:compatExt spid="_x0000_s22689"/>
                  </a:ext>
                  <a:ext uri="{FF2B5EF4-FFF2-40B4-BE49-F238E27FC236}">
                    <a16:creationId xmlns:a16="http://schemas.microsoft.com/office/drawing/2014/main" id="{00000000-0008-0000-0400-0000A1580000}"/>
                  </a:ext>
                </a:extLst>
              </xdr:cNvPr>
              <xdr:cNvSpPr/>
            </xdr:nvSpPr>
            <xdr:spPr bwMode="auto">
              <a:xfrm>
                <a:off x="228600" y="6011237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90" name="Option Button 162" hidden="1">
                <a:extLst>
                  <a:ext uri="{63B3BB69-23CF-44E3-9099-C40C66FF867C}">
                    <a14:compatExt spid="_x0000_s22690"/>
                  </a:ext>
                  <a:ext uri="{FF2B5EF4-FFF2-40B4-BE49-F238E27FC236}">
                    <a16:creationId xmlns:a16="http://schemas.microsoft.com/office/drawing/2014/main" id="{00000000-0008-0000-0400-0000A2580000}"/>
                  </a:ext>
                </a:extLst>
              </xdr:cNvPr>
              <xdr:cNvSpPr/>
            </xdr:nvSpPr>
            <xdr:spPr bwMode="auto">
              <a:xfrm>
                <a:off x="7429500" y="60312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91" name="Option Button 163" hidden="1">
                <a:extLst>
                  <a:ext uri="{63B3BB69-23CF-44E3-9099-C40C66FF867C}">
                    <a14:compatExt spid="_x0000_s22691"/>
                  </a:ext>
                  <a:ext uri="{FF2B5EF4-FFF2-40B4-BE49-F238E27FC236}">
                    <a16:creationId xmlns:a16="http://schemas.microsoft.com/office/drawing/2014/main" id="{00000000-0008-0000-0400-0000A3580000}"/>
                  </a:ext>
                </a:extLst>
              </xdr:cNvPr>
              <xdr:cNvSpPr/>
            </xdr:nvSpPr>
            <xdr:spPr bwMode="auto">
              <a:xfrm>
                <a:off x="733425" y="603123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92" name="Option Button 164" hidden="1">
                <a:extLst>
                  <a:ext uri="{63B3BB69-23CF-44E3-9099-C40C66FF867C}">
                    <a14:compatExt spid="_x0000_s22692"/>
                  </a:ext>
                  <a:ext uri="{FF2B5EF4-FFF2-40B4-BE49-F238E27FC236}">
                    <a16:creationId xmlns:a16="http://schemas.microsoft.com/office/drawing/2014/main" id="{00000000-0008-0000-0400-0000A4580000}"/>
                  </a:ext>
                </a:extLst>
              </xdr:cNvPr>
              <xdr:cNvSpPr/>
            </xdr:nvSpPr>
            <xdr:spPr bwMode="auto">
              <a:xfrm>
                <a:off x="285750" y="60312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151</xdr:row>
          <xdr:rowOff>0</xdr:rowOff>
        </xdr:from>
        <xdr:to>
          <xdr:col>5</xdr:col>
          <xdr:colOff>800100</xdr:colOff>
          <xdr:row>152</xdr:row>
          <xdr:rowOff>0</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228600" y="60731400"/>
              <a:ext cx="8001000" cy="476250"/>
              <a:chOff x="228600" y="60588629"/>
              <a:chExt cx="7981950" cy="476251"/>
            </a:xfrm>
          </xdr:grpSpPr>
          <xdr:sp macro="" textlink="">
            <xdr:nvSpPr>
              <xdr:cNvPr id="22693" name="Group Box 165" hidden="1">
                <a:extLst>
                  <a:ext uri="{63B3BB69-23CF-44E3-9099-C40C66FF867C}">
                    <a14:compatExt spid="_x0000_s22693"/>
                  </a:ext>
                  <a:ext uri="{FF2B5EF4-FFF2-40B4-BE49-F238E27FC236}">
                    <a16:creationId xmlns:a16="http://schemas.microsoft.com/office/drawing/2014/main" id="{00000000-0008-0000-0400-0000A5580000}"/>
                  </a:ext>
                </a:extLst>
              </xdr:cNvPr>
              <xdr:cNvSpPr/>
            </xdr:nvSpPr>
            <xdr:spPr bwMode="auto">
              <a:xfrm>
                <a:off x="228600" y="6058862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94" name="Option Button 166" hidden="1">
                <a:extLst>
                  <a:ext uri="{63B3BB69-23CF-44E3-9099-C40C66FF867C}">
                    <a14:compatExt spid="_x0000_s22694"/>
                  </a:ext>
                  <a:ext uri="{FF2B5EF4-FFF2-40B4-BE49-F238E27FC236}">
                    <a16:creationId xmlns:a16="http://schemas.microsoft.com/office/drawing/2014/main" id="{00000000-0008-0000-0400-0000A6580000}"/>
                  </a:ext>
                </a:extLst>
              </xdr:cNvPr>
              <xdr:cNvSpPr/>
            </xdr:nvSpPr>
            <xdr:spPr bwMode="auto">
              <a:xfrm>
                <a:off x="7429500" y="60788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95" name="Option Button 167" hidden="1">
                <a:extLst>
                  <a:ext uri="{63B3BB69-23CF-44E3-9099-C40C66FF867C}">
                    <a14:compatExt spid="_x0000_s22695"/>
                  </a:ext>
                  <a:ext uri="{FF2B5EF4-FFF2-40B4-BE49-F238E27FC236}">
                    <a16:creationId xmlns:a16="http://schemas.microsoft.com/office/drawing/2014/main" id="{00000000-0008-0000-0400-0000A7580000}"/>
                  </a:ext>
                </a:extLst>
              </xdr:cNvPr>
              <xdr:cNvSpPr/>
            </xdr:nvSpPr>
            <xdr:spPr bwMode="auto">
              <a:xfrm>
                <a:off x="733425" y="607885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96" name="Option Button 168" hidden="1">
                <a:extLst>
                  <a:ext uri="{63B3BB69-23CF-44E3-9099-C40C66FF867C}">
                    <a14:compatExt spid="_x0000_s22696"/>
                  </a:ext>
                  <a:ext uri="{FF2B5EF4-FFF2-40B4-BE49-F238E27FC236}">
                    <a16:creationId xmlns:a16="http://schemas.microsoft.com/office/drawing/2014/main" id="{00000000-0008-0000-0400-0000A8580000}"/>
                  </a:ext>
                </a:extLst>
              </xdr:cNvPr>
              <xdr:cNvSpPr/>
            </xdr:nvSpPr>
            <xdr:spPr bwMode="auto">
              <a:xfrm>
                <a:off x="285750" y="60788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152</xdr:row>
          <xdr:rowOff>0</xdr:rowOff>
        </xdr:from>
        <xdr:to>
          <xdr:col>5</xdr:col>
          <xdr:colOff>800100</xdr:colOff>
          <xdr:row>153</xdr:row>
          <xdr:rowOff>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228600" y="61207650"/>
              <a:ext cx="8001000" cy="476250"/>
              <a:chOff x="228600" y="61064880"/>
              <a:chExt cx="7981950" cy="476251"/>
            </a:xfrm>
          </xdr:grpSpPr>
          <xdr:sp macro="" textlink="">
            <xdr:nvSpPr>
              <xdr:cNvPr id="22697" name="Group Box 169" hidden="1">
                <a:extLst>
                  <a:ext uri="{63B3BB69-23CF-44E3-9099-C40C66FF867C}">
                    <a14:compatExt spid="_x0000_s22697"/>
                  </a:ext>
                  <a:ext uri="{FF2B5EF4-FFF2-40B4-BE49-F238E27FC236}">
                    <a16:creationId xmlns:a16="http://schemas.microsoft.com/office/drawing/2014/main" id="{00000000-0008-0000-0400-0000A9580000}"/>
                  </a:ext>
                </a:extLst>
              </xdr:cNvPr>
              <xdr:cNvSpPr/>
            </xdr:nvSpPr>
            <xdr:spPr bwMode="auto">
              <a:xfrm>
                <a:off x="228600" y="6106488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98" name="Option Button 170" hidden="1">
                <a:extLst>
                  <a:ext uri="{63B3BB69-23CF-44E3-9099-C40C66FF867C}">
                    <a14:compatExt spid="_x0000_s22698"/>
                  </a:ext>
                  <a:ext uri="{FF2B5EF4-FFF2-40B4-BE49-F238E27FC236}">
                    <a16:creationId xmlns:a16="http://schemas.microsoft.com/office/drawing/2014/main" id="{00000000-0008-0000-0400-0000AA580000}"/>
                  </a:ext>
                </a:extLst>
              </xdr:cNvPr>
              <xdr:cNvSpPr/>
            </xdr:nvSpPr>
            <xdr:spPr bwMode="auto">
              <a:xfrm>
                <a:off x="7429500" y="61264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99" name="Option Button 171" hidden="1">
                <a:extLst>
                  <a:ext uri="{63B3BB69-23CF-44E3-9099-C40C66FF867C}">
                    <a14:compatExt spid="_x0000_s22699"/>
                  </a:ext>
                  <a:ext uri="{FF2B5EF4-FFF2-40B4-BE49-F238E27FC236}">
                    <a16:creationId xmlns:a16="http://schemas.microsoft.com/office/drawing/2014/main" id="{00000000-0008-0000-0400-0000AB580000}"/>
                  </a:ext>
                </a:extLst>
              </xdr:cNvPr>
              <xdr:cNvSpPr/>
            </xdr:nvSpPr>
            <xdr:spPr bwMode="auto">
              <a:xfrm>
                <a:off x="733425" y="612648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00" name="Option Button 172" hidden="1">
                <a:extLst>
                  <a:ext uri="{63B3BB69-23CF-44E3-9099-C40C66FF867C}">
                    <a14:compatExt spid="_x0000_s22700"/>
                  </a:ext>
                  <a:ext uri="{FF2B5EF4-FFF2-40B4-BE49-F238E27FC236}">
                    <a16:creationId xmlns:a16="http://schemas.microsoft.com/office/drawing/2014/main" id="{00000000-0008-0000-0400-0000AC580000}"/>
                  </a:ext>
                </a:extLst>
              </xdr:cNvPr>
              <xdr:cNvSpPr/>
            </xdr:nvSpPr>
            <xdr:spPr bwMode="auto">
              <a:xfrm>
                <a:off x="285750" y="61264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153</xdr:row>
          <xdr:rowOff>0</xdr:rowOff>
        </xdr:from>
        <xdr:to>
          <xdr:col>5</xdr:col>
          <xdr:colOff>800100</xdr:colOff>
          <xdr:row>154</xdr:row>
          <xdr:rowOff>0</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228600" y="61683900"/>
              <a:ext cx="8001000" cy="476250"/>
              <a:chOff x="228600" y="61541003"/>
              <a:chExt cx="7981950" cy="476250"/>
            </a:xfrm>
          </xdr:grpSpPr>
          <xdr:sp macro="" textlink="">
            <xdr:nvSpPr>
              <xdr:cNvPr id="22701" name="Group Box 173" hidden="1">
                <a:extLst>
                  <a:ext uri="{63B3BB69-23CF-44E3-9099-C40C66FF867C}">
                    <a14:compatExt spid="_x0000_s22701"/>
                  </a:ext>
                  <a:ext uri="{FF2B5EF4-FFF2-40B4-BE49-F238E27FC236}">
                    <a16:creationId xmlns:a16="http://schemas.microsoft.com/office/drawing/2014/main" id="{00000000-0008-0000-0400-0000AD580000}"/>
                  </a:ext>
                </a:extLst>
              </xdr:cNvPr>
              <xdr:cNvSpPr/>
            </xdr:nvSpPr>
            <xdr:spPr bwMode="auto">
              <a:xfrm>
                <a:off x="228600" y="61541003"/>
                <a:ext cx="7981950" cy="476250"/>
              </a:xfrm>
              <a:prstGeom prst="rect">
                <a:avLst/>
              </a:prstGeom>
              <a:noFill/>
              <a:ln w="9525">
                <a:miter lim="800000"/>
                <a:headEnd/>
                <a:tailEnd/>
              </a:ln>
              <a:extLst>
                <a:ext uri="{909E8E84-426E-40DD-AFC4-6F175D3DCCD1}">
                  <a14:hiddenFill>
                    <a:noFill/>
                  </a14:hiddenFill>
                </a:ext>
              </a:extLst>
            </xdr:spPr>
          </xdr:sp>
          <xdr:sp macro="" textlink="">
            <xdr:nvSpPr>
              <xdr:cNvPr id="22702" name="Option Button 174" hidden="1">
                <a:extLst>
                  <a:ext uri="{63B3BB69-23CF-44E3-9099-C40C66FF867C}">
                    <a14:compatExt spid="_x0000_s22702"/>
                  </a:ext>
                  <a:ext uri="{FF2B5EF4-FFF2-40B4-BE49-F238E27FC236}">
                    <a16:creationId xmlns:a16="http://schemas.microsoft.com/office/drawing/2014/main" id="{00000000-0008-0000-0400-0000AE580000}"/>
                  </a:ext>
                </a:extLst>
              </xdr:cNvPr>
              <xdr:cNvSpPr/>
            </xdr:nvSpPr>
            <xdr:spPr bwMode="auto">
              <a:xfrm>
                <a:off x="7429500" y="61741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03" name="Option Button 175" hidden="1">
                <a:extLst>
                  <a:ext uri="{63B3BB69-23CF-44E3-9099-C40C66FF867C}">
                    <a14:compatExt spid="_x0000_s22703"/>
                  </a:ext>
                  <a:ext uri="{FF2B5EF4-FFF2-40B4-BE49-F238E27FC236}">
                    <a16:creationId xmlns:a16="http://schemas.microsoft.com/office/drawing/2014/main" id="{00000000-0008-0000-0400-0000AF580000}"/>
                  </a:ext>
                </a:extLst>
              </xdr:cNvPr>
              <xdr:cNvSpPr/>
            </xdr:nvSpPr>
            <xdr:spPr bwMode="auto">
              <a:xfrm>
                <a:off x="733425" y="617410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04" name="Option Button 176" hidden="1">
                <a:extLst>
                  <a:ext uri="{63B3BB69-23CF-44E3-9099-C40C66FF867C}">
                    <a14:compatExt spid="_x0000_s22704"/>
                  </a:ext>
                  <a:ext uri="{FF2B5EF4-FFF2-40B4-BE49-F238E27FC236}">
                    <a16:creationId xmlns:a16="http://schemas.microsoft.com/office/drawing/2014/main" id="{00000000-0008-0000-0400-0000B0580000}"/>
                  </a:ext>
                </a:extLst>
              </xdr:cNvPr>
              <xdr:cNvSpPr/>
            </xdr:nvSpPr>
            <xdr:spPr bwMode="auto">
              <a:xfrm>
                <a:off x="285750" y="61741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164</xdr:row>
          <xdr:rowOff>0</xdr:rowOff>
        </xdr:from>
        <xdr:to>
          <xdr:col>5</xdr:col>
          <xdr:colOff>800100</xdr:colOff>
          <xdr:row>165</xdr:row>
          <xdr:rowOff>0</xdr:rowOff>
        </xdr:to>
        <xdr:grpSp>
          <xdr:nvGrpSpPr>
            <xdr:cNvPr id="46" name="グループ化 45">
              <a:extLst>
                <a:ext uri="{FF2B5EF4-FFF2-40B4-BE49-F238E27FC236}">
                  <a16:creationId xmlns:a16="http://schemas.microsoft.com/office/drawing/2014/main" id="{00000000-0008-0000-0400-00002E000000}"/>
                </a:ext>
              </a:extLst>
            </xdr:cNvPr>
            <xdr:cNvGrpSpPr/>
          </xdr:nvGrpSpPr>
          <xdr:grpSpPr>
            <a:xfrm>
              <a:off x="228600" y="66522600"/>
              <a:ext cx="8001000" cy="476250"/>
              <a:chOff x="228600" y="66360789"/>
              <a:chExt cx="7981950" cy="476251"/>
            </a:xfrm>
          </xdr:grpSpPr>
          <xdr:sp macro="" textlink="">
            <xdr:nvSpPr>
              <xdr:cNvPr id="22705" name="Group Box 177" hidden="1">
                <a:extLst>
                  <a:ext uri="{63B3BB69-23CF-44E3-9099-C40C66FF867C}">
                    <a14:compatExt spid="_x0000_s22705"/>
                  </a:ext>
                  <a:ext uri="{FF2B5EF4-FFF2-40B4-BE49-F238E27FC236}">
                    <a16:creationId xmlns:a16="http://schemas.microsoft.com/office/drawing/2014/main" id="{00000000-0008-0000-0400-0000B1580000}"/>
                  </a:ext>
                </a:extLst>
              </xdr:cNvPr>
              <xdr:cNvSpPr/>
            </xdr:nvSpPr>
            <xdr:spPr bwMode="auto">
              <a:xfrm>
                <a:off x="228600" y="6636078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06" name="Option Button 178" hidden="1">
                <a:extLst>
                  <a:ext uri="{63B3BB69-23CF-44E3-9099-C40C66FF867C}">
                    <a14:compatExt spid="_x0000_s22706"/>
                  </a:ext>
                  <a:ext uri="{FF2B5EF4-FFF2-40B4-BE49-F238E27FC236}">
                    <a16:creationId xmlns:a16="http://schemas.microsoft.com/office/drawing/2014/main" id="{00000000-0008-0000-0400-0000B2580000}"/>
                  </a:ext>
                </a:extLst>
              </xdr:cNvPr>
              <xdr:cNvSpPr/>
            </xdr:nvSpPr>
            <xdr:spPr bwMode="auto">
              <a:xfrm>
                <a:off x="7429500" y="66560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07" name="Option Button 179" hidden="1">
                <a:extLst>
                  <a:ext uri="{63B3BB69-23CF-44E3-9099-C40C66FF867C}">
                    <a14:compatExt spid="_x0000_s22707"/>
                  </a:ext>
                  <a:ext uri="{FF2B5EF4-FFF2-40B4-BE49-F238E27FC236}">
                    <a16:creationId xmlns:a16="http://schemas.microsoft.com/office/drawing/2014/main" id="{00000000-0008-0000-0400-0000B3580000}"/>
                  </a:ext>
                </a:extLst>
              </xdr:cNvPr>
              <xdr:cNvSpPr/>
            </xdr:nvSpPr>
            <xdr:spPr bwMode="auto">
              <a:xfrm>
                <a:off x="733425" y="66560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08" name="Option Button 180" hidden="1">
                <a:extLst>
                  <a:ext uri="{63B3BB69-23CF-44E3-9099-C40C66FF867C}">
                    <a14:compatExt spid="_x0000_s22708"/>
                  </a:ext>
                  <a:ext uri="{FF2B5EF4-FFF2-40B4-BE49-F238E27FC236}">
                    <a16:creationId xmlns:a16="http://schemas.microsoft.com/office/drawing/2014/main" id="{00000000-0008-0000-0400-0000B4580000}"/>
                  </a:ext>
                </a:extLst>
              </xdr:cNvPr>
              <xdr:cNvSpPr/>
            </xdr:nvSpPr>
            <xdr:spPr bwMode="auto">
              <a:xfrm>
                <a:off x="285750" y="66560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165</xdr:row>
          <xdr:rowOff>0</xdr:rowOff>
        </xdr:from>
        <xdr:to>
          <xdr:col>5</xdr:col>
          <xdr:colOff>800100</xdr:colOff>
          <xdr:row>166</xdr:row>
          <xdr:rowOff>0</xdr:rowOff>
        </xdr:to>
        <xdr:grpSp>
          <xdr:nvGrpSpPr>
            <xdr:cNvPr id="47" name="グループ化 46">
              <a:extLst>
                <a:ext uri="{FF2B5EF4-FFF2-40B4-BE49-F238E27FC236}">
                  <a16:creationId xmlns:a16="http://schemas.microsoft.com/office/drawing/2014/main" id="{00000000-0008-0000-0400-00002F000000}"/>
                </a:ext>
              </a:extLst>
            </xdr:cNvPr>
            <xdr:cNvGrpSpPr/>
          </xdr:nvGrpSpPr>
          <xdr:grpSpPr>
            <a:xfrm>
              <a:off x="228600" y="66998850"/>
              <a:ext cx="8001000" cy="476250"/>
              <a:chOff x="228600" y="66837040"/>
              <a:chExt cx="7981950" cy="476251"/>
            </a:xfrm>
          </xdr:grpSpPr>
          <xdr:sp macro="" textlink="">
            <xdr:nvSpPr>
              <xdr:cNvPr id="22709" name="Group Box 181" hidden="1">
                <a:extLst>
                  <a:ext uri="{63B3BB69-23CF-44E3-9099-C40C66FF867C}">
                    <a14:compatExt spid="_x0000_s22709"/>
                  </a:ext>
                  <a:ext uri="{FF2B5EF4-FFF2-40B4-BE49-F238E27FC236}">
                    <a16:creationId xmlns:a16="http://schemas.microsoft.com/office/drawing/2014/main" id="{00000000-0008-0000-0400-0000B5580000}"/>
                  </a:ext>
                </a:extLst>
              </xdr:cNvPr>
              <xdr:cNvSpPr/>
            </xdr:nvSpPr>
            <xdr:spPr bwMode="auto">
              <a:xfrm>
                <a:off x="228600" y="6683704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10" name="Option Button 182" hidden="1">
                <a:extLst>
                  <a:ext uri="{63B3BB69-23CF-44E3-9099-C40C66FF867C}">
                    <a14:compatExt spid="_x0000_s22710"/>
                  </a:ext>
                  <a:ext uri="{FF2B5EF4-FFF2-40B4-BE49-F238E27FC236}">
                    <a16:creationId xmlns:a16="http://schemas.microsoft.com/office/drawing/2014/main" id="{00000000-0008-0000-0400-0000B6580000}"/>
                  </a:ext>
                </a:extLst>
              </xdr:cNvPr>
              <xdr:cNvSpPr/>
            </xdr:nvSpPr>
            <xdr:spPr bwMode="auto">
              <a:xfrm>
                <a:off x="7429500" y="67036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11" name="Option Button 183" hidden="1">
                <a:extLst>
                  <a:ext uri="{63B3BB69-23CF-44E3-9099-C40C66FF867C}">
                    <a14:compatExt spid="_x0000_s22711"/>
                  </a:ext>
                  <a:ext uri="{FF2B5EF4-FFF2-40B4-BE49-F238E27FC236}">
                    <a16:creationId xmlns:a16="http://schemas.microsoft.com/office/drawing/2014/main" id="{00000000-0008-0000-0400-0000B7580000}"/>
                  </a:ext>
                </a:extLst>
              </xdr:cNvPr>
              <xdr:cNvSpPr/>
            </xdr:nvSpPr>
            <xdr:spPr bwMode="auto">
              <a:xfrm>
                <a:off x="733425" y="67036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12" name="Option Button 184" hidden="1">
                <a:extLst>
                  <a:ext uri="{63B3BB69-23CF-44E3-9099-C40C66FF867C}">
                    <a14:compatExt spid="_x0000_s22712"/>
                  </a:ext>
                  <a:ext uri="{FF2B5EF4-FFF2-40B4-BE49-F238E27FC236}">
                    <a16:creationId xmlns:a16="http://schemas.microsoft.com/office/drawing/2014/main" id="{00000000-0008-0000-0400-0000B8580000}"/>
                  </a:ext>
                </a:extLst>
              </xdr:cNvPr>
              <xdr:cNvSpPr/>
            </xdr:nvSpPr>
            <xdr:spPr bwMode="auto">
              <a:xfrm>
                <a:off x="285750" y="67036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166</xdr:row>
          <xdr:rowOff>0</xdr:rowOff>
        </xdr:from>
        <xdr:to>
          <xdr:col>5</xdr:col>
          <xdr:colOff>800100</xdr:colOff>
          <xdr:row>167</xdr:row>
          <xdr:rowOff>0</xdr:rowOff>
        </xdr:to>
        <xdr:grpSp>
          <xdr:nvGrpSpPr>
            <xdr:cNvPr id="48" name="グループ化 47">
              <a:extLst>
                <a:ext uri="{FF2B5EF4-FFF2-40B4-BE49-F238E27FC236}">
                  <a16:creationId xmlns:a16="http://schemas.microsoft.com/office/drawing/2014/main" id="{00000000-0008-0000-0400-000030000000}"/>
                </a:ext>
              </a:extLst>
            </xdr:cNvPr>
            <xdr:cNvGrpSpPr/>
          </xdr:nvGrpSpPr>
          <xdr:grpSpPr>
            <a:xfrm>
              <a:off x="228600" y="67475100"/>
              <a:ext cx="8001000" cy="476250"/>
              <a:chOff x="228600" y="67313291"/>
              <a:chExt cx="7981950" cy="476251"/>
            </a:xfrm>
          </xdr:grpSpPr>
          <xdr:sp macro="" textlink="">
            <xdr:nvSpPr>
              <xdr:cNvPr id="22713" name="Group Box 185" hidden="1">
                <a:extLst>
                  <a:ext uri="{63B3BB69-23CF-44E3-9099-C40C66FF867C}">
                    <a14:compatExt spid="_x0000_s22713"/>
                  </a:ext>
                  <a:ext uri="{FF2B5EF4-FFF2-40B4-BE49-F238E27FC236}">
                    <a16:creationId xmlns:a16="http://schemas.microsoft.com/office/drawing/2014/main" id="{00000000-0008-0000-0400-0000B9580000}"/>
                  </a:ext>
                </a:extLst>
              </xdr:cNvPr>
              <xdr:cNvSpPr/>
            </xdr:nvSpPr>
            <xdr:spPr bwMode="auto">
              <a:xfrm>
                <a:off x="228600" y="6731329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14" name="Option Button 186" hidden="1">
                <a:extLst>
                  <a:ext uri="{63B3BB69-23CF-44E3-9099-C40C66FF867C}">
                    <a14:compatExt spid="_x0000_s22714"/>
                  </a:ext>
                  <a:ext uri="{FF2B5EF4-FFF2-40B4-BE49-F238E27FC236}">
                    <a16:creationId xmlns:a16="http://schemas.microsoft.com/office/drawing/2014/main" id="{00000000-0008-0000-0400-0000BA580000}"/>
                  </a:ext>
                </a:extLst>
              </xdr:cNvPr>
              <xdr:cNvSpPr/>
            </xdr:nvSpPr>
            <xdr:spPr bwMode="auto">
              <a:xfrm>
                <a:off x="7429500" y="67513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15" name="Option Button 187" hidden="1">
                <a:extLst>
                  <a:ext uri="{63B3BB69-23CF-44E3-9099-C40C66FF867C}">
                    <a14:compatExt spid="_x0000_s22715"/>
                  </a:ext>
                  <a:ext uri="{FF2B5EF4-FFF2-40B4-BE49-F238E27FC236}">
                    <a16:creationId xmlns:a16="http://schemas.microsoft.com/office/drawing/2014/main" id="{00000000-0008-0000-0400-0000BB580000}"/>
                  </a:ext>
                </a:extLst>
              </xdr:cNvPr>
              <xdr:cNvSpPr/>
            </xdr:nvSpPr>
            <xdr:spPr bwMode="auto">
              <a:xfrm>
                <a:off x="733425" y="67513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16" name="Option Button 188" hidden="1">
                <a:extLst>
                  <a:ext uri="{63B3BB69-23CF-44E3-9099-C40C66FF867C}">
                    <a14:compatExt spid="_x0000_s22716"/>
                  </a:ext>
                  <a:ext uri="{FF2B5EF4-FFF2-40B4-BE49-F238E27FC236}">
                    <a16:creationId xmlns:a16="http://schemas.microsoft.com/office/drawing/2014/main" id="{00000000-0008-0000-0400-0000BC580000}"/>
                  </a:ext>
                </a:extLst>
              </xdr:cNvPr>
              <xdr:cNvSpPr/>
            </xdr:nvSpPr>
            <xdr:spPr bwMode="auto">
              <a:xfrm>
                <a:off x="285750" y="67513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167</xdr:row>
          <xdr:rowOff>0</xdr:rowOff>
        </xdr:from>
        <xdr:to>
          <xdr:col>5</xdr:col>
          <xdr:colOff>800100</xdr:colOff>
          <xdr:row>168</xdr:row>
          <xdr:rowOff>0</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228600" y="67951350"/>
              <a:ext cx="8001000" cy="476250"/>
              <a:chOff x="228600" y="67789542"/>
              <a:chExt cx="7981950" cy="476251"/>
            </a:xfrm>
          </xdr:grpSpPr>
          <xdr:sp macro="" textlink="">
            <xdr:nvSpPr>
              <xdr:cNvPr id="22717" name="Group Box 189" hidden="1">
                <a:extLst>
                  <a:ext uri="{63B3BB69-23CF-44E3-9099-C40C66FF867C}">
                    <a14:compatExt spid="_x0000_s22717"/>
                  </a:ext>
                  <a:ext uri="{FF2B5EF4-FFF2-40B4-BE49-F238E27FC236}">
                    <a16:creationId xmlns:a16="http://schemas.microsoft.com/office/drawing/2014/main" id="{00000000-0008-0000-0400-0000BD580000}"/>
                  </a:ext>
                </a:extLst>
              </xdr:cNvPr>
              <xdr:cNvSpPr/>
            </xdr:nvSpPr>
            <xdr:spPr bwMode="auto">
              <a:xfrm>
                <a:off x="228600" y="6778954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18" name="Option Button 190" hidden="1">
                <a:extLst>
                  <a:ext uri="{63B3BB69-23CF-44E3-9099-C40C66FF867C}">
                    <a14:compatExt spid="_x0000_s22718"/>
                  </a:ext>
                  <a:ext uri="{FF2B5EF4-FFF2-40B4-BE49-F238E27FC236}">
                    <a16:creationId xmlns:a16="http://schemas.microsoft.com/office/drawing/2014/main" id="{00000000-0008-0000-0400-0000BE580000}"/>
                  </a:ext>
                </a:extLst>
              </xdr:cNvPr>
              <xdr:cNvSpPr/>
            </xdr:nvSpPr>
            <xdr:spPr bwMode="auto">
              <a:xfrm>
                <a:off x="7429500" y="67989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19" name="Option Button 191" hidden="1">
                <a:extLst>
                  <a:ext uri="{63B3BB69-23CF-44E3-9099-C40C66FF867C}">
                    <a14:compatExt spid="_x0000_s22719"/>
                  </a:ext>
                  <a:ext uri="{FF2B5EF4-FFF2-40B4-BE49-F238E27FC236}">
                    <a16:creationId xmlns:a16="http://schemas.microsoft.com/office/drawing/2014/main" id="{00000000-0008-0000-0400-0000BF580000}"/>
                  </a:ext>
                </a:extLst>
              </xdr:cNvPr>
              <xdr:cNvSpPr/>
            </xdr:nvSpPr>
            <xdr:spPr bwMode="auto">
              <a:xfrm>
                <a:off x="733425" y="67989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20" name="Option Button 192" hidden="1">
                <a:extLst>
                  <a:ext uri="{63B3BB69-23CF-44E3-9099-C40C66FF867C}">
                    <a14:compatExt spid="_x0000_s22720"/>
                  </a:ext>
                  <a:ext uri="{FF2B5EF4-FFF2-40B4-BE49-F238E27FC236}">
                    <a16:creationId xmlns:a16="http://schemas.microsoft.com/office/drawing/2014/main" id="{00000000-0008-0000-0400-0000C0580000}"/>
                  </a:ext>
                </a:extLst>
              </xdr:cNvPr>
              <xdr:cNvSpPr/>
            </xdr:nvSpPr>
            <xdr:spPr bwMode="auto">
              <a:xfrm>
                <a:off x="285750" y="67989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178</xdr:row>
          <xdr:rowOff>0</xdr:rowOff>
        </xdr:from>
        <xdr:to>
          <xdr:col>5</xdr:col>
          <xdr:colOff>800100</xdr:colOff>
          <xdr:row>179</xdr:row>
          <xdr:rowOff>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228600" y="72790050"/>
              <a:ext cx="8001000" cy="476250"/>
              <a:chOff x="228600" y="72609199"/>
              <a:chExt cx="7981950" cy="476251"/>
            </a:xfrm>
          </xdr:grpSpPr>
          <xdr:sp macro="" textlink="">
            <xdr:nvSpPr>
              <xdr:cNvPr id="22721" name="Group Box 193" hidden="1">
                <a:extLst>
                  <a:ext uri="{63B3BB69-23CF-44E3-9099-C40C66FF867C}">
                    <a14:compatExt spid="_x0000_s22721"/>
                  </a:ext>
                  <a:ext uri="{FF2B5EF4-FFF2-40B4-BE49-F238E27FC236}">
                    <a16:creationId xmlns:a16="http://schemas.microsoft.com/office/drawing/2014/main" id="{00000000-0008-0000-0400-0000C1580000}"/>
                  </a:ext>
                </a:extLst>
              </xdr:cNvPr>
              <xdr:cNvSpPr/>
            </xdr:nvSpPr>
            <xdr:spPr bwMode="auto">
              <a:xfrm>
                <a:off x="228600" y="7260919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22" name="Option Button 194" hidden="1">
                <a:extLst>
                  <a:ext uri="{63B3BB69-23CF-44E3-9099-C40C66FF867C}">
                    <a14:compatExt spid="_x0000_s22722"/>
                  </a:ext>
                  <a:ext uri="{FF2B5EF4-FFF2-40B4-BE49-F238E27FC236}">
                    <a16:creationId xmlns:a16="http://schemas.microsoft.com/office/drawing/2014/main" id="{00000000-0008-0000-0400-0000C2580000}"/>
                  </a:ext>
                </a:extLst>
              </xdr:cNvPr>
              <xdr:cNvSpPr/>
            </xdr:nvSpPr>
            <xdr:spPr bwMode="auto">
              <a:xfrm>
                <a:off x="7429500" y="72809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23" name="Option Button 195" hidden="1">
                <a:extLst>
                  <a:ext uri="{63B3BB69-23CF-44E3-9099-C40C66FF867C}">
                    <a14:compatExt spid="_x0000_s22723"/>
                  </a:ext>
                  <a:ext uri="{FF2B5EF4-FFF2-40B4-BE49-F238E27FC236}">
                    <a16:creationId xmlns:a16="http://schemas.microsoft.com/office/drawing/2014/main" id="{00000000-0008-0000-0400-0000C3580000}"/>
                  </a:ext>
                </a:extLst>
              </xdr:cNvPr>
              <xdr:cNvSpPr/>
            </xdr:nvSpPr>
            <xdr:spPr bwMode="auto">
              <a:xfrm>
                <a:off x="733425" y="72809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24" name="Option Button 196" hidden="1">
                <a:extLst>
                  <a:ext uri="{63B3BB69-23CF-44E3-9099-C40C66FF867C}">
                    <a14:compatExt spid="_x0000_s22724"/>
                  </a:ext>
                  <a:ext uri="{FF2B5EF4-FFF2-40B4-BE49-F238E27FC236}">
                    <a16:creationId xmlns:a16="http://schemas.microsoft.com/office/drawing/2014/main" id="{00000000-0008-0000-0400-0000C4580000}"/>
                  </a:ext>
                </a:extLst>
              </xdr:cNvPr>
              <xdr:cNvSpPr/>
            </xdr:nvSpPr>
            <xdr:spPr bwMode="auto">
              <a:xfrm>
                <a:off x="285750" y="72809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179</xdr:row>
          <xdr:rowOff>0</xdr:rowOff>
        </xdr:from>
        <xdr:to>
          <xdr:col>5</xdr:col>
          <xdr:colOff>800100</xdr:colOff>
          <xdr:row>180</xdr:row>
          <xdr:rowOff>0</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228600" y="73266300"/>
              <a:ext cx="8001000" cy="476250"/>
              <a:chOff x="228600" y="73085450"/>
              <a:chExt cx="7981950" cy="476251"/>
            </a:xfrm>
          </xdr:grpSpPr>
          <xdr:sp macro="" textlink="">
            <xdr:nvSpPr>
              <xdr:cNvPr id="22725" name="Group Box 197" hidden="1">
                <a:extLst>
                  <a:ext uri="{63B3BB69-23CF-44E3-9099-C40C66FF867C}">
                    <a14:compatExt spid="_x0000_s22725"/>
                  </a:ext>
                  <a:ext uri="{FF2B5EF4-FFF2-40B4-BE49-F238E27FC236}">
                    <a16:creationId xmlns:a16="http://schemas.microsoft.com/office/drawing/2014/main" id="{00000000-0008-0000-0400-0000C5580000}"/>
                  </a:ext>
                </a:extLst>
              </xdr:cNvPr>
              <xdr:cNvSpPr/>
            </xdr:nvSpPr>
            <xdr:spPr bwMode="auto">
              <a:xfrm>
                <a:off x="228600" y="7308545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26" name="Option Button 198" hidden="1">
                <a:extLst>
                  <a:ext uri="{63B3BB69-23CF-44E3-9099-C40C66FF867C}">
                    <a14:compatExt spid="_x0000_s22726"/>
                  </a:ext>
                  <a:ext uri="{FF2B5EF4-FFF2-40B4-BE49-F238E27FC236}">
                    <a16:creationId xmlns:a16="http://schemas.microsoft.com/office/drawing/2014/main" id="{00000000-0008-0000-0400-0000C6580000}"/>
                  </a:ext>
                </a:extLst>
              </xdr:cNvPr>
              <xdr:cNvSpPr/>
            </xdr:nvSpPr>
            <xdr:spPr bwMode="auto">
              <a:xfrm>
                <a:off x="7429500" y="732853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27" name="Option Button 199" hidden="1">
                <a:extLst>
                  <a:ext uri="{63B3BB69-23CF-44E3-9099-C40C66FF867C}">
                    <a14:compatExt spid="_x0000_s22727"/>
                  </a:ext>
                  <a:ext uri="{FF2B5EF4-FFF2-40B4-BE49-F238E27FC236}">
                    <a16:creationId xmlns:a16="http://schemas.microsoft.com/office/drawing/2014/main" id="{00000000-0008-0000-0400-0000C7580000}"/>
                  </a:ext>
                </a:extLst>
              </xdr:cNvPr>
              <xdr:cNvSpPr/>
            </xdr:nvSpPr>
            <xdr:spPr bwMode="auto">
              <a:xfrm>
                <a:off x="733425" y="732853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28" name="Option Button 200" hidden="1">
                <a:extLst>
                  <a:ext uri="{63B3BB69-23CF-44E3-9099-C40C66FF867C}">
                    <a14:compatExt spid="_x0000_s22728"/>
                  </a:ext>
                  <a:ext uri="{FF2B5EF4-FFF2-40B4-BE49-F238E27FC236}">
                    <a16:creationId xmlns:a16="http://schemas.microsoft.com/office/drawing/2014/main" id="{00000000-0008-0000-0400-0000C8580000}"/>
                  </a:ext>
                </a:extLst>
              </xdr:cNvPr>
              <xdr:cNvSpPr/>
            </xdr:nvSpPr>
            <xdr:spPr bwMode="auto">
              <a:xfrm>
                <a:off x="285750" y="732853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180</xdr:row>
          <xdr:rowOff>0</xdr:rowOff>
        </xdr:from>
        <xdr:to>
          <xdr:col>5</xdr:col>
          <xdr:colOff>800100</xdr:colOff>
          <xdr:row>181</xdr:row>
          <xdr:rowOff>0</xdr:rowOff>
        </xdr:to>
        <xdr:grpSp>
          <xdr:nvGrpSpPr>
            <xdr:cNvPr id="52" name="グループ化 51">
              <a:extLst>
                <a:ext uri="{FF2B5EF4-FFF2-40B4-BE49-F238E27FC236}">
                  <a16:creationId xmlns:a16="http://schemas.microsoft.com/office/drawing/2014/main" id="{00000000-0008-0000-0400-000034000000}"/>
                </a:ext>
              </a:extLst>
            </xdr:cNvPr>
            <xdr:cNvGrpSpPr/>
          </xdr:nvGrpSpPr>
          <xdr:grpSpPr>
            <a:xfrm>
              <a:off x="228600" y="73742550"/>
              <a:ext cx="8001000" cy="476250"/>
              <a:chOff x="228600" y="73561701"/>
              <a:chExt cx="7981950" cy="476251"/>
            </a:xfrm>
          </xdr:grpSpPr>
          <xdr:sp macro="" textlink="">
            <xdr:nvSpPr>
              <xdr:cNvPr id="22729" name="Group Box 201" hidden="1">
                <a:extLst>
                  <a:ext uri="{63B3BB69-23CF-44E3-9099-C40C66FF867C}">
                    <a14:compatExt spid="_x0000_s22729"/>
                  </a:ext>
                  <a:ext uri="{FF2B5EF4-FFF2-40B4-BE49-F238E27FC236}">
                    <a16:creationId xmlns:a16="http://schemas.microsoft.com/office/drawing/2014/main" id="{00000000-0008-0000-0400-0000C9580000}"/>
                  </a:ext>
                </a:extLst>
              </xdr:cNvPr>
              <xdr:cNvSpPr/>
            </xdr:nvSpPr>
            <xdr:spPr bwMode="auto">
              <a:xfrm>
                <a:off x="228600" y="7356170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30" name="Option Button 202" hidden="1">
                <a:extLst>
                  <a:ext uri="{63B3BB69-23CF-44E3-9099-C40C66FF867C}">
                    <a14:compatExt spid="_x0000_s22730"/>
                  </a:ext>
                  <a:ext uri="{FF2B5EF4-FFF2-40B4-BE49-F238E27FC236}">
                    <a16:creationId xmlns:a16="http://schemas.microsoft.com/office/drawing/2014/main" id="{00000000-0008-0000-0400-0000CA580000}"/>
                  </a:ext>
                </a:extLst>
              </xdr:cNvPr>
              <xdr:cNvSpPr/>
            </xdr:nvSpPr>
            <xdr:spPr bwMode="auto">
              <a:xfrm>
                <a:off x="7429500" y="737616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31" name="Option Button 203" hidden="1">
                <a:extLst>
                  <a:ext uri="{63B3BB69-23CF-44E3-9099-C40C66FF867C}">
                    <a14:compatExt spid="_x0000_s22731"/>
                  </a:ext>
                  <a:ext uri="{FF2B5EF4-FFF2-40B4-BE49-F238E27FC236}">
                    <a16:creationId xmlns:a16="http://schemas.microsoft.com/office/drawing/2014/main" id="{00000000-0008-0000-0400-0000CB580000}"/>
                  </a:ext>
                </a:extLst>
              </xdr:cNvPr>
              <xdr:cNvSpPr/>
            </xdr:nvSpPr>
            <xdr:spPr bwMode="auto">
              <a:xfrm>
                <a:off x="733425" y="737616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32" name="Option Button 204" hidden="1">
                <a:extLst>
                  <a:ext uri="{63B3BB69-23CF-44E3-9099-C40C66FF867C}">
                    <a14:compatExt spid="_x0000_s22732"/>
                  </a:ext>
                  <a:ext uri="{FF2B5EF4-FFF2-40B4-BE49-F238E27FC236}">
                    <a16:creationId xmlns:a16="http://schemas.microsoft.com/office/drawing/2014/main" id="{00000000-0008-0000-0400-0000CC580000}"/>
                  </a:ext>
                </a:extLst>
              </xdr:cNvPr>
              <xdr:cNvSpPr/>
            </xdr:nvSpPr>
            <xdr:spPr bwMode="auto">
              <a:xfrm>
                <a:off x="285750" y="737616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191</xdr:row>
          <xdr:rowOff>0</xdr:rowOff>
        </xdr:from>
        <xdr:to>
          <xdr:col>5</xdr:col>
          <xdr:colOff>800100</xdr:colOff>
          <xdr:row>192</xdr:row>
          <xdr:rowOff>0</xdr:rowOff>
        </xdr:to>
        <xdr:grpSp>
          <xdr:nvGrpSpPr>
            <xdr:cNvPr id="53" name="グループ化 52">
              <a:extLst>
                <a:ext uri="{FF2B5EF4-FFF2-40B4-BE49-F238E27FC236}">
                  <a16:creationId xmlns:a16="http://schemas.microsoft.com/office/drawing/2014/main" id="{00000000-0008-0000-0400-000035000000}"/>
                </a:ext>
              </a:extLst>
            </xdr:cNvPr>
            <xdr:cNvGrpSpPr/>
          </xdr:nvGrpSpPr>
          <xdr:grpSpPr>
            <a:xfrm>
              <a:off x="228600" y="78581250"/>
              <a:ext cx="8001000" cy="476250"/>
              <a:chOff x="228600" y="78381359"/>
              <a:chExt cx="7981950" cy="476251"/>
            </a:xfrm>
          </xdr:grpSpPr>
          <xdr:sp macro="" textlink="">
            <xdr:nvSpPr>
              <xdr:cNvPr id="22733" name="Group Box 205" hidden="1">
                <a:extLst>
                  <a:ext uri="{63B3BB69-23CF-44E3-9099-C40C66FF867C}">
                    <a14:compatExt spid="_x0000_s22733"/>
                  </a:ext>
                  <a:ext uri="{FF2B5EF4-FFF2-40B4-BE49-F238E27FC236}">
                    <a16:creationId xmlns:a16="http://schemas.microsoft.com/office/drawing/2014/main" id="{00000000-0008-0000-0400-0000CD580000}"/>
                  </a:ext>
                </a:extLst>
              </xdr:cNvPr>
              <xdr:cNvSpPr/>
            </xdr:nvSpPr>
            <xdr:spPr bwMode="auto">
              <a:xfrm>
                <a:off x="228600" y="7838135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34" name="Option Button 206" hidden="1">
                <a:extLst>
                  <a:ext uri="{63B3BB69-23CF-44E3-9099-C40C66FF867C}">
                    <a14:compatExt spid="_x0000_s22734"/>
                  </a:ext>
                  <a:ext uri="{FF2B5EF4-FFF2-40B4-BE49-F238E27FC236}">
                    <a16:creationId xmlns:a16="http://schemas.microsoft.com/office/drawing/2014/main" id="{00000000-0008-0000-0400-0000CE580000}"/>
                  </a:ext>
                </a:extLst>
              </xdr:cNvPr>
              <xdr:cNvSpPr/>
            </xdr:nvSpPr>
            <xdr:spPr bwMode="auto">
              <a:xfrm>
                <a:off x="7429500" y="785812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35" name="Option Button 207" hidden="1">
                <a:extLst>
                  <a:ext uri="{63B3BB69-23CF-44E3-9099-C40C66FF867C}">
                    <a14:compatExt spid="_x0000_s22735"/>
                  </a:ext>
                  <a:ext uri="{FF2B5EF4-FFF2-40B4-BE49-F238E27FC236}">
                    <a16:creationId xmlns:a16="http://schemas.microsoft.com/office/drawing/2014/main" id="{00000000-0008-0000-0400-0000CF580000}"/>
                  </a:ext>
                </a:extLst>
              </xdr:cNvPr>
              <xdr:cNvSpPr/>
            </xdr:nvSpPr>
            <xdr:spPr bwMode="auto">
              <a:xfrm>
                <a:off x="733425" y="785812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36" name="Option Button 208" hidden="1">
                <a:extLst>
                  <a:ext uri="{63B3BB69-23CF-44E3-9099-C40C66FF867C}">
                    <a14:compatExt spid="_x0000_s22736"/>
                  </a:ext>
                  <a:ext uri="{FF2B5EF4-FFF2-40B4-BE49-F238E27FC236}">
                    <a16:creationId xmlns:a16="http://schemas.microsoft.com/office/drawing/2014/main" id="{00000000-0008-0000-0400-0000D0580000}"/>
                  </a:ext>
                </a:extLst>
              </xdr:cNvPr>
              <xdr:cNvSpPr/>
            </xdr:nvSpPr>
            <xdr:spPr bwMode="auto">
              <a:xfrm>
                <a:off x="285750" y="78581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192</xdr:row>
          <xdr:rowOff>0</xdr:rowOff>
        </xdr:from>
        <xdr:to>
          <xdr:col>5</xdr:col>
          <xdr:colOff>800100</xdr:colOff>
          <xdr:row>193</xdr:row>
          <xdr:rowOff>0</xdr:rowOff>
        </xdr:to>
        <xdr:grpSp>
          <xdr:nvGrpSpPr>
            <xdr:cNvPr id="54" name="グループ化 53">
              <a:extLst>
                <a:ext uri="{FF2B5EF4-FFF2-40B4-BE49-F238E27FC236}">
                  <a16:creationId xmlns:a16="http://schemas.microsoft.com/office/drawing/2014/main" id="{00000000-0008-0000-0400-000036000000}"/>
                </a:ext>
              </a:extLst>
            </xdr:cNvPr>
            <xdr:cNvGrpSpPr/>
          </xdr:nvGrpSpPr>
          <xdr:grpSpPr>
            <a:xfrm>
              <a:off x="228600" y="79057500"/>
              <a:ext cx="8001000" cy="476250"/>
              <a:chOff x="228600" y="78857610"/>
              <a:chExt cx="7981950" cy="476251"/>
            </a:xfrm>
          </xdr:grpSpPr>
          <xdr:sp macro="" textlink="">
            <xdr:nvSpPr>
              <xdr:cNvPr id="22737" name="Group Box 209" hidden="1">
                <a:extLst>
                  <a:ext uri="{63B3BB69-23CF-44E3-9099-C40C66FF867C}">
                    <a14:compatExt spid="_x0000_s22737"/>
                  </a:ext>
                  <a:ext uri="{FF2B5EF4-FFF2-40B4-BE49-F238E27FC236}">
                    <a16:creationId xmlns:a16="http://schemas.microsoft.com/office/drawing/2014/main" id="{00000000-0008-0000-0400-0000D1580000}"/>
                  </a:ext>
                </a:extLst>
              </xdr:cNvPr>
              <xdr:cNvSpPr/>
            </xdr:nvSpPr>
            <xdr:spPr bwMode="auto">
              <a:xfrm>
                <a:off x="228600" y="7885761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38" name="Option Button 210" hidden="1">
                <a:extLst>
                  <a:ext uri="{63B3BB69-23CF-44E3-9099-C40C66FF867C}">
                    <a14:compatExt spid="_x0000_s22738"/>
                  </a:ext>
                  <a:ext uri="{FF2B5EF4-FFF2-40B4-BE49-F238E27FC236}">
                    <a16:creationId xmlns:a16="http://schemas.microsoft.com/office/drawing/2014/main" id="{00000000-0008-0000-0400-0000D2580000}"/>
                  </a:ext>
                </a:extLst>
              </xdr:cNvPr>
              <xdr:cNvSpPr/>
            </xdr:nvSpPr>
            <xdr:spPr bwMode="auto">
              <a:xfrm>
                <a:off x="7429500" y="79057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39" name="Option Button 211" hidden="1">
                <a:extLst>
                  <a:ext uri="{63B3BB69-23CF-44E3-9099-C40C66FF867C}">
                    <a14:compatExt spid="_x0000_s22739"/>
                  </a:ext>
                  <a:ext uri="{FF2B5EF4-FFF2-40B4-BE49-F238E27FC236}">
                    <a16:creationId xmlns:a16="http://schemas.microsoft.com/office/drawing/2014/main" id="{00000000-0008-0000-0400-0000D3580000}"/>
                  </a:ext>
                </a:extLst>
              </xdr:cNvPr>
              <xdr:cNvSpPr/>
            </xdr:nvSpPr>
            <xdr:spPr bwMode="auto">
              <a:xfrm>
                <a:off x="733425" y="79057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40" name="Option Button 212" hidden="1">
                <a:extLst>
                  <a:ext uri="{63B3BB69-23CF-44E3-9099-C40C66FF867C}">
                    <a14:compatExt spid="_x0000_s22740"/>
                  </a:ext>
                  <a:ext uri="{FF2B5EF4-FFF2-40B4-BE49-F238E27FC236}">
                    <a16:creationId xmlns:a16="http://schemas.microsoft.com/office/drawing/2014/main" id="{00000000-0008-0000-0400-0000D4580000}"/>
                  </a:ext>
                </a:extLst>
              </xdr:cNvPr>
              <xdr:cNvSpPr/>
            </xdr:nvSpPr>
            <xdr:spPr bwMode="auto">
              <a:xfrm>
                <a:off x="285750" y="79057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193</xdr:row>
          <xdr:rowOff>0</xdr:rowOff>
        </xdr:from>
        <xdr:to>
          <xdr:col>5</xdr:col>
          <xdr:colOff>800100</xdr:colOff>
          <xdr:row>194</xdr:row>
          <xdr:rowOff>0</xdr:rowOff>
        </xdr:to>
        <xdr:grpSp>
          <xdr:nvGrpSpPr>
            <xdr:cNvPr id="55" name="グループ化 54">
              <a:extLst>
                <a:ext uri="{FF2B5EF4-FFF2-40B4-BE49-F238E27FC236}">
                  <a16:creationId xmlns:a16="http://schemas.microsoft.com/office/drawing/2014/main" id="{00000000-0008-0000-0400-000037000000}"/>
                </a:ext>
              </a:extLst>
            </xdr:cNvPr>
            <xdr:cNvGrpSpPr/>
          </xdr:nvGrpSpPr>
          <xdr:grpSpPr>
            <a:xfrm>
              <a:off x="228600" y="79533750"/>
              <a:ext cx="8001000" cy="476250"/>
              <a:chOff x="228600" y="79333861"/>
              <a:chExt cx="7981950" cy="476251"/>
            </a:xfrm>
          </xdr:grpSpPr>
          <xdr:sp macro="" textlink="">
            <xdr:nvSpPr>
              <xdr:cNvPr id="22741" name="Group Box 213" hidden="1">
                <a:extLst>
                  <a:ext uri="{63B3BB69-23CF-44E3-9099-C40C66FF867C}">
                    <a14:compatExt spid="_x0000_s22741"/>
                  </a:ext>
                  <a:ext uri="{FF2B5EF4-FFF2-40B4-BE49-F238E27FC236}">
                    <a16:creationId xmlns:a16="http://schemas.microsoft.com/office/drawing/2014/main" id="{00000000-0008-0000-0400-0000D5580000}"/>
                  </a:ext>
                </a:extLst>
              </xdr:cNvPr>
              <xdr:cNvSpPr/>
            </xdr:nvSpPr>
            <xdr:spPr bwMode="auto">
              <a:xfrm>
                <a:off x="228600" y="7933386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42" name="Option Button 214" hidden="1">
                <a:extLst>
                  <a:ext uri="{63B3BB69-23CF-44E3-9099-C40C66FF867C}">
                    <a14:compatExt spid="_x0000_s22742"/>
                  </a:ext>
                  <a:ext uri="{FF2B5EF4-FFF2-40B4-BE49-F238E27FC236}">
                    <a16:creationId xmlns:a16="http://schemas.microsoft.com/office/drawing/2014/main" id="{00000000-0008-0000-0400-0000D6580000}"/>
                  </a:ext>
                </a:extLst>
              </xdr:cNvPr>
              <xdr:cNvSpPr/>
            </xdr:nvSpPr>
            <xdr:spPr bwMode="auto">
              <a:xfrm>
                <a:off x="7429500" y="79533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43" name="Option Button 215" hidden="1">
                <a:extLst>
                  <a:ext uri="{63B3BB69-23CF-44E3-9099-C40C66FF867C}">
                    <a14:compatExt spid="_x0000_s22743"/>
                  </a:ext>
                  <a:ext uri="{FF2B5EF4-FFF2-40B4-BE49-F238E27FC236}">
                    <a16:creationId xmlns:a16="http://schemas.microsoft.com/office/drawing/2014/main" id="{00000000-0008-0000-0400-0000D7580000}"/>
                  </a:ext>
                </a:extLst>
              </xdr:cNvPr>
              <xdr:cNvSpPr/>
            </xdr:nvSpPr>
            <xdr:spPr bwMode="auto">
              <a:xfrm>
                <a:off x="733425" y="79533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44" name="Option Button 216" hidden="1">
                <a:extLst>
                  <a:ext uri="{63B3BB69-23CF-44E3-9099-C40C66FF867C}">
                    <a14:compatExt spid="_x0000_s22744"/>
                  </a:ext>
                  <a:ext uri="{FF2B5EF4-FFF2-40B4-BE49-F238E27FC236}">
                    <a16:creationId xmlns:a16="http://schemas.microsoft.com/office/drawing/2014/main" id="{00000000-0008-0000-0400-0000D8580000}"/>
                  </a:ext>
                </a:extLst>
              </xdr:cNvPr>
              <xdr:cNvSpPr/>
            </xdr:nvSpPr>
            <xdr:spPr bwMode="auto">
              <a:xfrm>
                <a:off x="285750" y="79533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194</xdr:row>
          <xdr:rowOff>0</xdr:rowOff>
        </xdr:from>
        <xdr:to>
          <xdr:col>5</xdr:col>
          <xdr:colOff>800100</xdr:colOff>
          <xdr:row>195</xdr:row>
          <xdr:rowOff>0</xdr:rowOff>
        </xdr:to>
        <xdr:grpSp>
          <xdr:nvGrpSpPr>
            <xdr:cNvPr id="56" name="グループ化 55">
              <a:extLst>
                <a:ext uri="{FF2B5EF4-FFF2-40B4-BE49-F238E27FC236}">
                  <a16:creationId xmlns:a16="http://schemas.microsoft.com/office/drawing/2014/main" id="{00000000-0008-0000-0400-000038000000}"/>
                </a:ext>
              </a:extLst>
            </xdr:cNvPr>
            <xdr:cNvGrpSpPr/>
          </xdr:nvGrpSpPr>
          <xdr:grpSpPr>
            <a:xfrm>
              <a:off x="228600" y="80010000"/>
              <a:ext cx="8001000" cy="476250"/>
              <a:chOff x="228600" y="79810112"/>
              <a:chExt cx="7981950" cy="476251"/>
            </a:xfrm>
          </xdr:grpSpPr>
          <xdr:sp macro="" textlink="">
            <xdr:nvSpPr>
              <xdr:cNvPr id="22745" name="Group Box 217" hidden="1">
                <a:extLst>
                  <a:ext uri="{63B3BB69-23CF-44E3-9099-C40C66FF867C}">
                    <a14:compatExt spid="_x0000_s22745"/>
                  </a:ext>
                  <a:ext uri="{FF2B5EF4-FFF2-40B4-BE49-F238E27FC236}">
                    <a16:creationId xmlns:a16="http://schemas.microsoft.com/office/drawing/2014/main" id="{00000000-0008-0000-0400-0000D9580000}"/>
                  </a:ext>
                </a:extLst>
              </xdr:cNvPr>
              <xdr:cNvSpPr/>
            </xdr:nvSpPr>
            <xdr:spPr bwMode="auto">
              <a:xfrm>
                <a:off x="228600" y="7981011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46" name="Option Button 218" hidden="1">
                <a:extLst>
                  <a:ext uri="{63B3BB69-23CF-44E3-9099-C40C66FF867C}">
                    <a14:compatExt spid="_x0000_s22746"/>
                  </a:ext>
                  <a:ext uri="{FF2B5EF4-FFF2-40B4-BE49-F238E27FC236}">
                    <a16:creationId xmlns:a16="http://schemas.microsoft.com/office/drawing/2014/main" id="{00000000-0008-0000-0400-0000DA580000}"/>
                  </a:ext>
                </a:extLst>
              </xdr:cNvPr>
              <xdr:cNvSpPr/>
            </xdr:nvSpPr>
            <xdr:spPr bwMode="auto">
              <a:xfrm>
                <a:off x="7429500" y="800100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47" name="Option Button 219" hidden="1">
                <a:extLst>
                  <a:ext uri="{63B3BB69-23CF-44E3-9099-C40C66FF867C}">
                    <a14:compatExt spid="_x0000_s22747"/>
                  </a:ext>
                  <a:ext uri="{FF2B5EF4-FFF2-40B4-BE49-F238E27FC236}">
                    <a16:creationId xmlns:a16="http://schemas.microsoft.com/office/drawing/2014/main" id="{00000000-0008-0000-0400-0000DB580000}"/>
                  </a:ext>
                </a:extLst>
              </xdr:cNvPr>
              <xdr:cNvSpPr/>
            </xdr:nvSpPr>
            <xdr:spPr bwMode="auto">
              <a:xfrm>
                <a:off x="733425" y="800100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48" name="Option Button 220" hidden="1">
                <a:extLst>
                  <a:ext uri="{63B3BB69-23CF-44E3-9099-C40C66FF867C}">
                    <a14:compatExt spid="_x0000_s22748"/>
                  </a:ext>
                  <a:ext uri="{FF2B5EF4-FFF2-40B4-BE49-F238E27FC236}">
                    <a16:creationId xmlns:a16="http://schemas.microsoft.com/office/drawing/2014/main" id="{00000000-0008-0000-0400-0000DC580000}"/>
                  </a:ext>
                </a:extLst>
              </xdr:cNvPr>
              <xdr:cNvSpPr/>
            </xdr:nvSpPr>
            <xdr:spPr bwMode="auto">
              <a:xfrm>
                <a:off x="285750" y="80010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205</xdr:row>
          <xdr:rowOff>0</xdr:rowOff>
        </xdr:from>
        <xdr:to>
          <xdr:col>5</xdr:col>
          <xdr:colOff>800100</xdr:colOff>
          <xdr:row>206</xdr:row>
          <xdr:rowOff>0</xdr:rowOff>
        </xdr:to>
        <xdr:grpSp>
          <xdr:nvGrpSpPr>
            <xdr:cNvPr id="57" name="グループ化 56">
              <a:extLst>
                <a:ext uri="{FF2B5EF4-FFF2-40B4-BE49-F238E27FC236}">
                  <a16:creationId xmlns:a16="http://schemas.microsoft.com/office/drawing/2014/main" id="{00000000-0008-0000-0400-000039000000}"/>
                </a:ext>
              </a:extLst>
            </xdr:cNvPr>
            <xdr:cNvGrpSpPr/>
          </xdr:nvGrpSpPr>
          <xdr:grpSpPr>
            <a:xfrm>
              <a:off x="228600" y="84848700"/>
              <a:ext cx="8001000" cy="476250"/>
              <a:chOff x="228600" y="84629770"/>
              <a:chExt cx="7981950" cy="476251"/>
            </a:xfrm>
          </xdr:grpSpPr>
          <xdr:sp macro="" textlink="">
            <xdr:nvSpPr>
              <xdr:cNvPr id="22749" name="Group Box 221" hidden="1">
                <a:extLst>
                  <a:ext uri="{63B3BB69-23CF-44E3-9099-C40C66FF867C}">
                    <a14:compatExt spid="_x0000_s22749"/>
                  </a:ext>
                  <a:ext uri="{FF2B5EF4-FFF2-40B4-BE49-F238E27FC236}">
                    <a16:creationId xmlns:a16="http://schemas.microsoft.com/office/drawing/2014/main" id="{00000000-0008-0000-0400-0000DD580000}"/>
                  </a:ext>
                </a:extLst>
              </xdr:cNvPr>
              <xdr:cNvSpPr/>
            </xdr:nvSpPr>
            <xdr:spPr bwMode="auto">
              <a:xfrm>
                <a:off x="228600" y="8462977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50" name="Option Button 222" hidden="1">
                <a:extLst>
                  <a:ext uri="{63B3BB69-23CF-44E3-9099-C40C66FF867C}">
                    <a14:compatExt spid="_x0000_s22750"/>
                  </a:ext>
                  <a:ext uri="{FF2B5EF4-FFF2-40B4-BE49-F238E27FC236}">
                    <a16:creationId xmlns:a16="http://schemas.microsoft.com/office/drawing/2014/main" id="{00000000-0008-0000-0400-0000DE580000}"/>
                  </a:ext>
                </a:extLst>
              </xdr:cNvPr>
              <xdr:cNvSpPr/>
            </xdr:nvSpPr>
            <xdr:spPr bwMode="auto">
              <a:xfrm>
                <a:off x="7429500" y="84829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51" name="Option Button 223" hidden="1">
                <a:extLst>
                  <a:ext uri="{63B3BB69-23CF-44E3-9099-C40C66FF867C}">
                    <a14:compatExt spid="_x0000_s22751"/>
                  </a:ext>
                  <a:ext uri="{FF2B5EF4-FFF2-40B4-BE49-F238E27FC236}">
                    <a16:creationId xmlns:a16="http://schemas.microsoft.com/office/drawing/2014/main" id="{00000000-0008-0000-0400-0000DF580000}"/>
                  </a:ext>
                </a:extLst>
              </xdr:cNvPr>
              <xdr:cNvSpPr/>
            </xdr:nvSpPr>
            <xdr:spPr bwMode="auto">
              <a:xfrm>
                <a:off x="733425" y="84829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52" name="Option Button 224" hidden="1">
                <a:extLst>
                  <a:ext uri="{63B3BB69-23CF-44E3-9099-C40C66FF867C}">
                    <a14:compatExt spid="_x0000_s22752"/>
                  </a:ext>
                  <a:ext uri="{FF2B5EF4-FFF2-40B4-BE49-F238E27FC236}">
                    <a16:creationId xmlns:a16="http://schemas.microsoft.com/office/drawing/2014/main" id="{00000000-0008-0000-0400-0000E0580000}"/>
                  </a:ext>
                </a:extLst>
              </xdr:cNvPr>
              <xdr:cNvSpPr/>
            </xdr:nvSpPr>
            <xdr:spPr bwMode="auto">
              <a:xfrm>
                <a:off x="285750" y="84829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206</xdr:row>
          <xdr:rowOff>0</xdr:rowOff>
        </xdr:from>
        <xdr:to>
          <xdr:col>5</xdr:col>
          <xdr:colOff>800100</xdr:colOff>
          <xdr:row>207</xdr:row>
          <xdr:rowOff>0</xdr:rowOff>
        </xdr:to>
        <xdr:grpSp>
          <xdr:nvGrpSpPr>
            <xdr:cNvPr id="58" name="グループ化 57">
              <a:extLst>
                <a:ext uri="{FF2B5EF4-FFF2-40B4-BE49-F238E27FC236}">
                  <a16:creationId xmlns:a16="http://schemas.microsoft.com/office/drawing/2014/main" id="{00000000-0008-0000-0400-00003A000000}"/>
                </a:ext>
              </a:extLst>
            </xdr:cNvPr>
            <xdr:cNvGrpSpPr/>
          </xdr:nvGrpSpPr>
          <xdr:grpSpPr>
            <a:xfrm>
              <a:off x="228600" y="85324950"/>
              <a:ext cx="8001000" cy="476250"/>
              <a:chOff x="228600" y="85106021"/>
              <a:chExt cx="7981950" cy="476251"/>
            </a:xfrm>
          </xdr:grpSpPr>
          <xdr:sp macro="" textlink="">
            <xdr:nvSpPr>
              <xdr:cNvPr id="22753" name="Group Box 225" hidden="1">
                <a:extLst>
                  <a:ext uri="{63B3BB69-23CF-44E3-9099-C40C66FF867C}">
                    <a14:compatExt spid="_x0000_s22753"/>
                  </a:ext>
                  <a:ext uri="{FF2B5EF4-FFF2-40B4-BE49-F238E27FC236}">
                    <a16:creationId xmlns:a16="http://schemas.microsoft.com/office/drawing/2014/main" id="{00000000-0008-0000-0400-0000E1580000}"/>
                  </a:ext>
                </a:extLst>
              </xdr:cNvPr>
              <xdr:cNvSpPr/>
            </xdr:nvSpPr>
            <xdr:spPr bwMode="auto">
              <a:xfrm>
                <a:off x="228600" y="8510602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54" name="Option Button 226" hidden="1">
                <a:extLst>
                  <a:ext uri="{63B3BB69-23CF-44E3-9099-C40C66FF867C}">
                    <a14:compatExt spid="_x0000_s22754"/>
                  </a:ext>
                  <a:ext uri="{FF2B5EF4-FFF2-40B4-BE49-F238E27FC236}">
                    <a16:creationId xmlns:a16="http://schemas.microsoft.com/office/drawing/2014/main" id="{00000000-0008-0000-0400-0000E2580000}"/>
                  </a:ext>
                </a:extLst>
              </xdr:cNvPr>
              <xdr:cNvSpPr/>
            </xdr:nvSpPr>
            <xdr:spPr bwMode="auto">
              <a:xfrm>
                <a:off x="7429500" y="85305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55" name="Option Button 227" hidden="1">
                <a:extLst>
                  <a:ext uri="{63B3BB69-23CF-44E3-9099-C40C66FF867C}">
                    <a14:compatExt spid="_x0000_s22755"/>
                  </a:ext>
                  <a:ext uri="{FF2B5EF4-FFF2-40B4-BE49-F238E27FC236}">
                    <a16:creationId xmlns:a16="http://schemas.microsoft.com/office/drawing/2014/main" id="{00000000-0008-0000-0400-0000E3580000}"/>
                  </a:ext>
                </a:extLst>
              </xdr:cNvPr>
              <xdr:cNvSpPr/>
            </xdr:nvSpPr>
            <xdr:spPr bwMode="auto">
              <a:xfrm>
                <a:off x="733425" y="853059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56" name="Option Button 228" hidden="1">
                <a:extLst>
                  <a:ext uri="{63B3BB69-23CF-44E3-9099-C40C66FF867C}">
                    <a14:compatExt spid="_x0000_s22756"/>
                  </a:ext>
                  <a:ext uri="{FF2B5EF4-FFF2-40B4-BE49-F238E27FC236}">
                    <a16:creationId xmlns:a16="http://schemas.microsoft.com/office/drawing/2014/main" id="{00000000-0008-0000-0400-0000E4580000}"/>
                  </a:ext>
                </a:extLst>
              </xdr:cNvPr>
              <xdr:cNvSpPr/>
            </xdr:nvSpPr>
            <xdr:spPr bwMode="auto">
              <a:xfrm>
                <a:off x="285750" y="85305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57150</xdr:colOff>
          <xdr:row>4</xdr:row>
          <xdr:rowOff>209550</xdr:rowOff>
        </xdr:from>
        <xdr:to>
          <xdr:col>10</xdr:col>
          <xdr:colOff>171450</xdr:colOff>
          <xdr:row>14</xdr:row>
          <xdr:rowOff>533400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1247775" y="1057275"/>
              <a:ext cx="1304925" cy="7048500"/>
              <a:chOff x="1247775" y="1057275"/>
              <a:chExt cx="1304925" cy="7048500"/>
            </a:xfrm>
          </xdr:grpSpPr>
          <xdr:sp macro="" textlink="">
            <xdr:nvSpPr>
              <xdr:cNvPr id="8193" name="Drop Down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1247775" y="1057275"/>
                <a:ext cx="1304925" cy="323850"/>
              </a:xfrm>
              <a:prstGeom prst="rect">
                <a:avLst/>
              </a:prstGeom>
              <a:noFill/>
              <a:ln>
                <a:noFill/>
              </a:ln>
              <a:extLst>
                <a:ext uri="{91240B29-F687-4F45-9708-019B960494DF}">
                  <a14:hiddenLine w="9525">
                    <a:noFill/>
                    <a:miter lim="800000"/>
                    <a:headEnd/>
                    <a:tailEnd/>
                  </a14:hiddenLine>
                </a:ext>
              </a:extLst>
            </xdr:spPr>
          </xdr:sp>
          <xdr:sp macro="" textlink="">
            <xdr:nvSpPr>
              <xdr:cNvPr id="8194" name="Drop Down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1247775" y="4419600"/>
                <a:ext cx="1304925" cy="323850"/>
              </a:xfrm>
              <a:prstGeom prst="rect">
                <a:avLst/>
              </a:prstGeom>
              <a:noFill/>
              <a:ln>
                <a:noFill/>
              </a:ln>
              <a:extLst>
                <a:ext uri="{91240B29-F687-4F45-9708-019B960494DF}">
                  <a14:hiddenLine w="9525">
                    <a:noFill/>
                    <a:miter lim="800000"/>
                    <a:headEnd/>
                    <a:tailEnd/>
                  </a14:hiddenLine>
                </a:ext>
              </a:extLst>
            </xdr:spPr>
          </xdr:sp>
          <xdr:sp macro="" textlink="">
            <xdr:nvSpPr>
              <xdr:cNvPr id="8195" name="Drop Down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1247775" y="7781925"/>
                <a:ext cx="1304925" cy="323850"/>
              </a:xfrm>
              <a:prstGeom prst="rect">
                <a:avLst/>
              </a:prstGeom>
              <a:noFill/>
              <a:ln>
                <a:noFill/>
              </a:ln>
              <a:extLst>
                <a:ext uri="{91240B29-F687-4F45-9708-019B960494DF}">
                  <a14:hiddenLine w="9525">
                    <a:noFill/>
                    <a:miter lim="800000"/>
                    <a:headEnd/>
                    <a:tailEnd/>
                  </a14:hiddenLine>
                </a:ext>
              </a:extLst>
            </xdr:spPr>
          </xdr:sp>
        </xdr:grp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38.xml"/><Relationship Id="rId21" Type="http://schemas.openxmlformats.org/officeDocument/2006/relationships/ctrlProp" Target="../ctrlProps/ctrlProp42.xml"/><Relationship Id="rId42" Type="http://schemas.openxmlformats.org/officeDocument/2006/relationships/ctrlProp" Target="../ctrlProps/ctrlProp63.xml"/><Relationship Id="rId63" Type="http://schemas.openxmlformats.org/officeDocument/2006/relationships/ctrlProp" Target="../ctrlProps/ctrlProp84.xml"/><Relationship Id="rId84" Type="http://schemas.openxmlformats.org/officeDocument/2006/relationships/ctrlProp" Target="../ctrlProps/ctrlProp105.xml"/><Relationship Id="rId138" Type="http://schemas.openxmlformats.org/officeDocument/2006/relationships/ctrlProp" Target="../ctrlProps/ctrlProp159.xml"/><Relationship Id="rId159" Type="http://schemas.openxmlformats.org/officeDocument/2006/relationships/ctrlProp" Target="../ctrlProps/ctrlProp180.xml"/><Relationship Id="rId170" Type="http://schemas.openxmlformats.org/officeDocument/2006/relationships/ctrlProp" Target="../ctrlProps/ctrlProp191.xml"/><Relationship Id="rId191" Type="http://schemas.openxmlformats.org/officeDocument/2006/relationships/ctrlProp" Target="../ctrlProps/ctrlProp212.xml"/><Relationship Id="rId205" Type="http://schemas.openxmlformats.org/officeDocument/2006/relationships/ctrlProp" Target="../ctrlProps/ctrlProp226.xml"/><Relationship Id="rId226" Type="http://schemas.openxmlformats.org/officeDocument/2006/relationships/ctrlProp" Target="../ctrlProps/ctrlProp247.xml"/><Relationship Id="rId107" Type="http://schemas.openxmlformats.org/officeDocument/2006/relationships/ctrlProp" Target="../ctrlProps/ctrlProp128.xml"/><Relationship Id="rId11" Type="http://schemas.openxmlformats.org/officeDocument/2006/relationships/ctrlProp" Target="../ctrlProps/ctrlProp32.xml"/><Relationship Id="rId32" Type="http://schemas.openxmlformats.org/officeDocument/2006/relationships/ctrlProp" Target="../ctrlProps/ctrlProp53.xml"/><Relationship Id="rId53" Type="http://schemas.openxmlformats.org/officeDocument/2006/relationships/ctrlProp" Target="../ctrlProps/ctrlProp74.xml"/><Relationship Id="rId74" Type="http://schemas.openxmlformats.org/officeDocument/2006/relationships/ctrlProp" Target="../ctrlProps/ctrlProp95.xml"/><Relationship Id="rId128" Type="http://schemas.openxmlformats.org/officeDocument/2006/relationships/ctrlProp" Target="../ctrlProps/ctrlProp149.xml"/><Relationship Id="rId149" Type="http://schemas.openxmlformats.org/officeDocument/2006/relationships/ctrlProp" Target="../ctrlProps/ctrlProp170.xml"/><Relationship Id="rId5" Type="http://schemas.openxmlformats.org/officeDocument/2006/relationships/ctrlProp" Target="../ctrlProps/ctrlProp26.xml"/><Relationship Id="rId95" Type="http://schemas.openxmlformats.org/officeDocument/2006/relationships/ctrlProp" Target="../ctrlProps/ctrlProp116.xml"/><Relationship Id="rId160" Type="http://schemas.openxmlformats.org/officeDocument/2006/relationships/ctrlProp" Target="../ctrlProps/ctrlProp181.xml"/><Relationship Id="rId181" Type="http://schemas.openxmlformats.org/officeDocument/2006/relationships/ctrlProp" Target="../ctrlProps/ctrlProp202.xml"/><Relationship Id="rId216" Type="http://schemas.openxmlformats.org/officeDocument/2006/relationships/ctrlProp" Target="../ctrlProps/ctrlProp237.xml"/><Relationship Id="rId237" Type="http://schemas.openxmlformats.org/officeDocument/2006/relationships/ctrlProp" Target="../ctrlProps/ctrlProp258.xml"/><Relationship Id="rId22" Type="http://schemas.openxmlformats.org/officeDocument/2006/relationships/ctrlProp" Target="../ctrlProps/ctrlProp43.xml"/><Relationship Id="rId43" Type="http://schemas.openxmlformats.org/officeDocument/2006/relationships/ctrlProp" Target="../ctrlProps/ctrlProp64.xml"/><Relationship Id="rId64" Type="http://schemas.openxmlformats.org/officeDocument/2006/relationships/ctrlProp" Target="../ctrlProps/ctrlProp85.xml"/><Relationship Id="rId118" Type="http://schemas.openxmlformats.org/officeDocument/2006/relationships/ctrlProp" Target="../ctrlProps/ctrlProp139.xml"/><Relationship Id="rId139" Type="http://schemas.openxmlformats.org/officeDocument/2006/relationships/ctrlProp" Target="../ctrlProps/ctrlProp160.xml"/><Relationship Id="rId85" Type="http://schemas.openxmlformats.org/officeDocument/2006/relationships/ctrlProp" Target="../ctrlProps/ctrlProp106.xml"/><Relationship Id="rId150" Type="http://schemas.openxmlformats.org/officeDocument/2006/relationships/ctrlProp" Target="../ctrlProps/ctrlProp171.xml"/><Relationship Id="rId171" Type="http://schemas.openxmlformats.org/officeDocument/2006/relationships/ctrlProp" Target="../ctrlProps/ctrlProp192.xml"/><Relationship Id="rId192" Type="http://schemas.openxmlformats.org/officeDocument/2006/relationships/ctrlProp" Target="../ctrlProps/ctrlProp213.xml"/><Relationship Id="rId206" Type="http://schemas.openxmlformats.org/officeDocument/2006/relationships/ctrlProp" Target="../ctrlProps/ctrlProp227.xml"/><Relationship Id="rId227" Type="http://schemas.openxmlformats.org/officeDocument/2006/relationships/ctrlProp" Target="../ctrlProps/ctrlProp248.xml"/><Relationship Id="rId12" Type="http://schemas.openxmlformats.org/officeDocument/2006/relationships/ctrlProp" Target="../ctrlProps/ctrlProp33.xml"/><Relationship Id="rId33" Type="http://schemas.openxmlformats.org/officeDocument/2006/relationships/ctrlProp" Target="../ctrlProps/ctrlProp54.xml"/><Relationship Id="rId108" Type="http://schemas.openxmlformats.org/officeDocument/2006/relationships/ctrlProp" Target="../ctrlProps/ctrlProp129.xml"/><Relationship Id="rId129" Type="http://schemas.openxmlformats.org/officeDocument/2006/relationships/ctrlProp" Target="../ctrlProps/ctrlProp150.xml"/><Relationship Id="rId54" Type="http://schemas.openxmlformats.org/officeDocument/2006/relationships/ctrlProp" Target="../ctrlProps/ctrlProp75.xml"/><Relationship Id="rId75" Type="http://schemas.openxmlformats.org/officeDocument/2006/relationships/ctrlProp" Target="../ctrlProps/ctrlProp96.xml"/><Relationship Id="rId96" Type="http://schemas.openxmlformats.org/officeDocument/2006/relationships/ctrlProp" Target="../ctrlProps/ctrlProp117.xml"/><Relationship Id="rId140" Type="http://schemas.openxmlformats.org/officeDocument/2006/relationships/ctrlProp" Target="../ctrlProps/ctrlProp161.xml"/><Relationship Id="rId161" Type="http://schemas.openxmlformats.org/officeDocument/2006/relationships/ctrlProp" Target="../ctrlProps/ctrlProp182.xml"/><Relationship Id="rId182" Type="http://schemas.openxmlformats.org/officeDocument/2006/relationships/ctrlProp" Target="../ctrlProps/ctrlProp203.xml"/><Relationship Id="rId217" Type="http://schemas.openxmlformats.org/officeDocument/2006/relationships/ctrlProp" Target="../ctrlProps/ctrlProp238.xml"/><Relationship Id="rId6" Type="http://schemas.openxmlformats.org/officeDocument/2006/relationships/ctrlProp" Target="../ctrlProps/ctrlProp27.xml"/><Relationship Id="rId238" Type="http://schemas.openxmlformats.org/officeDocument/2006/relationships/ctrlProp" Target="../ctrlProps/ctrlProp259.xml"/><Relationship Id="rId23" Type="http://schemas.openxmlformats.org/officeDocument/2006/relationships/ctrlProp" Target="../ctrlProps/ctrlProp44.xml"/><Relationship Id="rId119" Type="http://schemas.openxmlformats.org/officeDocument/2006/relationships/ctrlProp" Target="../ctrlProps/ctrlProp140.xml"/><Relationship Id="rId44" Type="http://schemas.openxmlformats.org/officeDocument/2006/relationships/ctrlProp" Target="../ctrlProps/ctrlProp65.xml"/><Relationship Id="rId65" Type="http://schemas.openxmlformats.org/officeDocument/2006/relationships/ctrlProp" Target="../ctrlProps/ctrlProp86.xml"/><Relationship Id="rId86" Type="http://schemas.openxmlformats.org/officeDocument/2006/relationships/ctrlProp" Target="../ctrlProps/ctrlProp107.xml"/><Relationship Id="rId130" Type="http://schemas.openxmlformats.org/officeDocument/2006/relationships/ctrlProp" Target="../ctrlProps/ctrlProp151.xml"/><Relationship Id="rId151" Type="http://schemas.openxmlformats.org/officeDocument/2006/relationships/ctrlProp" Target="../ctrlProps/ctrlProp172.xml"/><Relationship Id="rId172" Type="http://schemas.openxmlformats.org/officeDocument/2006/relationships/ctrlProp" Target="../ctrlProps/ctrlProp193.xml"/><Relationship Id="rId193" Type="http://schemas.openxmlformats.org/officeDocument/2006/relationships/ctrlProp" Target="../ctrlProps/ctrlProp214.xml"/><Relationship Id="rId207" Type="http://schemas.openxmlformats.org/officeDocument/2006/relationships/ctrlProp" Target="../ctrlProps/ctrlProp228.xml"/><Relationship Id="rId228" Type="http://schemas.openxmlformats.org/officeDocument/2006/relationships/ctrlProp" Target="../ctrlProps/ctrlProp249.xml"/><Relationship Id="rId13" Type="http://schemas.openxmlformats.org/officeDocument/2006/relationships/ctrlProp" Target="../ctrlProps/ctrlProp34.xml"/><Relationship Id="rId109" Type="http://schemas.openxmlformats.org/officeDocument/2006/relationships/ctrlProp" Target="../ctrlProps/ctrlProp130.xml"/><Relationship Id="rId34" Type="http://schemas.openxmlformats.org/officeDocument/2006/relationships/ctrlProp" Target="../ctrlProps/ctrlProp55.xml"/><Relationship Id="rId55" Type="http://schemas.openxmlformats.org/officeDocument/2006/relationships/ctrlProp" Target="../ctrlProps/ctrlProp76.xml"/><Relationship Id="rId76" Type="http://schemas.openxmlformats.org/officeDocument/2006/relationships/ctrlProp" Target="../ctrlProps/ctrlProp97.xml"/><Relationship Id="rId97" Type="http://schemas.openxmlformats.org/officeDocument/2006/relationships/ctrlProp" Target="../ctrlProps/ctrlProp118.xml"/><Relationship Id="rId120" Type="http://schemas.openxmlformats.org/officeDocument/2006/relationships/ctrlProp" Target="../ctrlProps/ctrlProp141.xml"/><Relationship Id="rId141" Type="http://schemas.openxmlformats.org/officeDocument/2006/relationships/ctrlProp" Target="../ctrlProps/ctrlProp162.xml"/><Relationship Id="rId7" Type="http://schemas.openxmlformats.org/officeDocument/2006/relationships/ctrlProp" Target="../ctrlProps/ctrlProp28.xml"/><Relationship Id="rId162" Type="http://schemas.openxmlformats.org/officeDocument/2006/relationships/ctrlProp" Target="../ctrlProps/ctrlProp183.xml"/><Relationship Id="rId183" Type="http://schemas.openxmlformats.org/officeDocument/2006/relationships/ctrlProp" Target="../ctrlProps/ctrlProp204.xml"/><Relationship Id="rId218" Type="http://schemas.openxmlformats.org/officeDocument/2006/relationships/ctrlProp" Target="../ctrlProps/ctrlProp239.xml"/><Relationship Id="rId239" Type="http://schemas.openxmlformats.org/officeDocument/2006/relationships/ctrlProp" Target="../ctrlProps/ctrlProp260.xml"/><Relationship Id="rId24" Type="http://schemas.openxmlformats.org/officeDocument/2006/relationships/ctrlProp" Target="../ctrlProps/ctrlProp45.xml"/><Relationship Id="rId45" Type="http://schemas.openxmlformats.org/officeDocument/2006/relationships/ctrlProp" Target="../ctrlProps/ctrlProp66.xml"/><Relationship Id="rId66" Type="http://schemas.openxmlformats.org/officeDocument/2006/relationships/ctrlProp" Target="../ctrlProps/ctrlProp87.xml"/><Relationship Id="rId87" Type="http://schemas.openxmlformats.org/officeDocument/2006/relationships/ctrlProp" Target="../ctrlProps/ctrlProp108.xml"/><Relationship Id="rId110" Type="http://schemas.openxmlformats.org/officeDocument/2006/relationships/ctrlProp" Target="../ctrlProps/ctrlProp131.xml"/><Relationship Id="rId131" Type="http://schemas.openxmlformats.org/officeDocument/2006/relationships/ctrlProp" Target="../ctrlProps/ctrlProp152.xml"/><Relationship Id="rId152" Type="http://schemas.openxmlformats.org/officeDocument/2006/relationships/ctrlProp" Target="../ctrlProps/ctrlProp173.xml"/><Relationship Id="rId173" Type="http://schemas.openxmlformats.org/officeDocument/2006/relationships/ctrlProp" Target="../ctrlProps/ctrlProp194.xml"/><Relationship Id="rId194" Type="http://schemas.openxmlformats.org/officeDocument/2006/relationships/ctrlProp" Target="../ctrlProps/ctrlProp215.xml"/><Relationship Id="rId208" Type="http://schemas.openxmlformats.org/officeDocument/2006/relationships/ctrlProp" Target="../ctrlProps/ctrlProp229.xml"/><Relationship Id="rId229" Type="http://schemas.openxmlformats.org/officeDocument/2006/relationships/ctrlProp" Target="../ctrlProps/ctrlProp250.xml"/><Relationship Id="rId14" Type="http://schemas.openxmlformats.org/officeDocument/2006/relationships/ctrlProp" Target="../ctrlProps/ctrlProp35.xml"/><Relationship Id="rId35" Type="http://schemas.openxmlformats.org/officeDocument/2006/relationships/ctrlProp" Target="../ctrlProps/ctrlProp56.xml"/><Relationship Id="rId56" Type="http://schemas.openxmlformats.org/officeDocument/2006/relationships/ctrlProp" Target="../ctrlProps/ctrlProp77.xml"/><Relationship Id="rId77" Type="http://schemas.openxmlformats.org/officeDocument/2006/relationships/ctrlProp" Target="../ctrlProps/ctrlProp98.xml"/><Relationship Id="rId100" Type="http://schemas.openxmlformats.org/officeDocument/2006/relationships/ctrlProp" Target="../ctrlProps/ctrlProp121.xml"/><Relationship Id="rId8" Type="http://schemas.openxmlformats.org/officeDocument/2006/relationships/ctrlProp" Target="../ctrlProps/ctrlProp29.xml"/><Relationship Id="rId98" Type="http://schemas.openxmlformats.org/officeDocument/2006/relationships/ctrlProp" Target="../ctrlProps/ctrlProp119.xml"/><Relationship Id="rId121" Type="http://schemas.openxmlformats.org/officeDocument/2006/relationships/ctrlProp" Target="../ctrlProps/ctrlProp142.xml"/><Relationship Id="rId142" Type="http://schemas.openxmlformats.org/officeDocument/2006/relationships/ctrlProp" Target="../ctrlProps/ctrlProp163.xml"/><Relationship Id="rId163" Type="http://schemas.openxmlformats.org/officeDocument/2006/relationships/ctrlProp" Target="../ctrlProps/ctrlProp184.xml"/><Relationship Id="rId184" Type="http://schemas.openxmlformats.org/officeDocument/2006/relationships/ctrlProp" Target="../ctrlProps/ctrlProp205.xml"/><Relationship Id="rId219" Type="http://schemas.openxmlformats.org/officeDocument/2006/relationships/ctrlProp" Target="../ctrlProps/ctrlProp240.xml"/><Relationship Id="rId230" Type="http://schemas.openxmlformats.org/officeDocument/2006/relationships/ctrlProp" Target="../ctrlProps/ctrlProp251.xml"/><Relationship Id="rId25" Type="http://schemas.openxmlformats.org/officeDocument/2006/relationships/ctrlProp" Target="../ctrlProps/ctrlProp46.xml"/><Relationship Id="rId46" Type="http://schemas.openxmlformats.org/officeDocument/2006/relationships/ctrlProp" Target="../ctrlProps/ctrlProp67.xml"/><Relationship Id="rId67" Type="http://schemas.openxmlformats.org/officeDocument/2006/relationships/ctrlProp" Target="../ctrlProps/ctrlProp88.xml"/><Relationship Id="rId88" Type="http://schemas.openxmlformats.org/officeDocument/2006/relationships/ctrlProp" Target="../ctrlProps/ctrlProp109.xml"/><Relationship Id="rId111" Type="http://schemas.openxmlformats.org/officeDocument/2006/relationships/ctrlProp" Target="../ctrlProps/ctrlProp132.xml"/><Relationship Id="rId132" Type="http://schemas.openxmlformats.org/officeDocument/2006/relationships/ctrlProp" Target="../ctrlProps/ctrlProp153.xml"/><Relationship Id="rId153" Type="http://schemas.openxmlformats.org/officeDocument/2006/relationships/ctrlProp" Target="../ctrlProps/ctrlProp174.xml"/><Relationship Id="rId174" Type="http://schemas.openxmlformats.org/officeDocument/2006/relationships/ctrlProp" Target="../ctrlProps/ctrlProp195.xml"/><Relationship Id="rId195" Type="http://schemas.openxmlformats.org/officeDocument/2006/relationships/ctrlProp" Target="../ctrlProps/ctrlProp216.xml"/><Relationship Id="rId209" Type="http://schemas.openxmlformats.org/officeDocument/2006/relationships/ctrlProp" Target="../ctrlProps/ctrlProp230.xml"/><Relationship Id="rId190" Type="http://schemas.openxmlformats.org/officeDocument/2006/relationships/ctrlProp" Target="../ctrlProps/ctrlProp211.xml"/><Relationship Id="rId204" Type="http://schemas.openxmlformats.org/officeDocument/2006/relationships/ctrlProp" Target="../ctrlProps/ctrlProp225.xml"/><Relationship Id="rId220" Type="http://schemas.openxmlformats.org/officeDocument/2006/relationships/ctrlProp" Target="../ctrlProps/ctrlProp241.xml"/><Relationship Id="rId225" Type="http://schemas.openxmlformats.org/officeDocument/2006/relationships/ctrlProp" Target="../ctrlProps/ctrlProp246.xml"/><Relationship Id="rId15" Type="http://schemas.openxmlformats.org/officeDocument/2006/relationships/ctrlProp" Target="../ctrlProps/ctrlProp36.xml"/><Relationship Id="rId36" Type="http://schemas.openxmlformats.org/officeDocument/2006/relationships/ctrlProp" Target="../ctrlProps/ctrlProp57.xml"/><Relationship Id="rId57" Type="http://schemas.openxmlformats.org/officeDocument/2006/relationships/ctrlProp" Target="../ctrlProps/ctrlProp78.xml"/><Relationship Id="rId106" Type="http://schemas.openxmlformats.org/officeDocument/2006/relationships/ctrlProp" Target="../ctrlProps/ctrlProp127.xml"/><Relationship Id="rId127" Type="http://schemas.openxmlformats.org/officeDocument/2006/relationships/ctrlProp" Target="../ctrlProps/ctrlProp148.xml"/><Relationship Id="rId10" Type="http://schemas.openxmlformats.org/officeDocument/2006/relationships/ctrlProp" Target="../ctrlProps/ctrlProp31.xml"/><Relationship Id="rId31" Type="http://schemas.openxmlformats.org/officeDocument/2006/relationships/ctrlProp" Target="../ctrlProps/ctrlProp52.xml"/><Relationship Id="rId52" Type="http://schemas.openxmlformats.org/officeDocument/2006/relationships/ctrlProp" Target="../ctrlProps/ctrlProp73.xml"/><Relationship Id="rId73" Type="http://schemas.openxmlformats.org/officeDocument/2006/relationships/ctrlProp" Target="../ctrlProps/ctrlProp94.xml"/><Relationship Id="rId78" Type="http://schemas.openxmlformats.org/officeDocument/2006/relationships/ctrlProp" Target="../ctrlProps/ctrlProp99.xml"/><Relationship Id="rId94" Type="http://schemas.openxmlformats.org/officeDocument/2006/relationships/ctrlProp" Target="../ctrlProps/ctrlProp115.xml"/><Relationship Id="rId99" Type="http://schemas.openxmlformats.org/officeDocument/2006/relationships/ctrlProp" Target="../ctrlProps/ctrlProp120.xml"/><Relationship Id="rId101" Type="http://schemas.openxmlformats.org/officeDocument/2006/relationships/ctrlProp" Target="../ctrlProps/ctrlProp122.xml"/><Relationship Id="rId122" Type="http://schemas.openxmlformats.org/officeDocument/2006/relationships/ctrlProp" Target="../ctrlProps/ctrlProp143.xml"/><Relationship Id="rId143" Type="http://schemas.openxmlformats.org/officeDocument/2006/relationships/ctrlProp" Target="../ctrlProps/ctrlProp164.xml"/><Relationship Id="rId148" Type="http://schemas.openxmlformats.org/officeDocument/2006/relationships/ctrlProp" Target="../ctrlProps/ctrlProp169.xml"/><Relationship Id="rId164" Type="http://schemas.openxmlformats.org/officeDocument/2006/relationships/ctrlProp" Target="../ctrlProps/ctrlProp185.xml"/><Relationship Id="rId169" Type="http://schemas.openxmlformats.org/officeDocument/2006/relationships/ctrlProp" Target="../ctrlProps/ctrlProp190.xml"/><Relationship Id="rId185" Type="http://schemas.openxmlformats.org/officeDocument/2006/relationships/ctrlProp" Target="../ctrlProps/ctrlProp206.xml"/><Relationship Id="rId4" Type="http://schemas.openxmlformats.org/officeDocument/2006/relationships/ctrlProp" Target="../ctrlProps/ctrlProp25.xml"/><Relationship Id="rId9" Type="http://schemas.openxmlformats.org/officeDocument/2006/relationships/ctrlProp" Target="../ctrlProps/ctrlProp30.xml"/><Relationship Id="rId180" Type="http://schemas.openxmlformats.org/officeDocument/2006/relationships/ctrlProp" Target="../ctrlProps/ctrlProp201.xml"/><Relationship Id="rId210" Type="http://schemas.openxmlformats.org/officeDocument/2006/relationships/ctrlProp" Target="../ctrlProps/ctrlProp231.xml"/><Relationship Id="rId215" Type="http://schemas.openxmlformats.org/officeDocument/2006/relationships/ctrlProp" Target="../ctrlProps/ctrlProp236.xml"/><Relationship Id="rId236" Type="http://schemas.openxmlformats.org/officeDocument/2006/relationships/ctrlProp" Target="../ctrlProps/ctrlProp257.xml"/><Relationship Id="rId26" Type="http://schemas.openxmlformats.org/officeDocument/2006/relationships/ctrlProp" Target="../ctrlProps/ctrlProp47.xml"/><Relationship Id="rId231" Type="http://schemas.openxmlformats.org/officeDocument/2006/relationships/ctrlProp" Target="../ctrlProps/ctrlProp252.xml"/><Relationship Id="rId47" Type="http://schemas.openxmlformats.org/officeDocument/2006/relationships/ctrlProp" Target="../ctrlProps/ctrlProp68.xml"/><Relationship Id="rId68" Type="http://schemas.openxmlformats.org/officeDocument/2006/relationships/ctrlProp" Target="../ctrlProps/ctrlProp89.xml"/><Relationship Id="rId89" Type="http://schemas.openxmlformats.org/officeDocument/2006/relationships/ctrlProp" Target="../ctrlProps/ctrlProp110.xml"/><Relationship Id="rId112" Type="http://schemas.openxmlformats.org/officeDocument/2006/relationships/ctrlProp" Target="../ctrlProps/ctrlProp133.xml"/><Relationship Id="rId133" Type="http://schemas.openxmlformats.org/officeDocument/2006/relationships/ctrlProp" Target="../ctrlProps/ctrlProp154.xml"/><Relationship Id="rId154" Type="http://schemas.openxmlformats.org/officeDocument/2006/relationships/ctrlProp" Target="../ctrlProps/ctrlProp175.xml"/><Relationship Id="rId175" Type="http://schemas.openxmlformats.org/officeDocument/2006/relationships/ctrlProp" Target="../ctrlProps/ctrlProp196.xml"/><Relationship Id="rId196" Type="http://schemas.openxmlformats.org/officeDocument/2006/relationships/ctrlProp" Target="../ctrlProps/ctrlProp217.xml"/><Relationship Id="rId200" Type="http://schemas.openxmlformats.org/officeDocument/2006/relationships/ctrlProp" Target="../ctrlProps/ctrlProp221.xml"/><Relationship Id="rId16" Type="http://schemas.openxmlformats.org/officeDocument/2006/relationships/ctrlProp" Target="../ctrlProps/ctrlProp37.xml"/><Relationship Id="rId221" Type="http://schemas.openxmlformats.org/officeDocument/2006/relationships/ctrlProp" Target="../ctrlProps/ctrlProp242.xml"/><Relationship Id="rId37" Type="http://schemas.openxmlformats.org/officeDocument/2006/relationships/ctrlProp" Target="../ctrlProps/ctrlProp58.xml"/><Relationship Id="rId58" Type="http://schemas.openxmlformats.org/officeDocument/2006/relationships/ctrlProp" Target="../ctrlProps/ctrlProp79.xml"/><Relationship Id="rId79" Type="http://schemas.openxmlformats.org/officeDocument/2006/relationships/ctrlProp" Target="../ctrlProps/ctrlProp100.xml"/><Relationship Id="rId102" Type="http://schemas.openxmlformats.org/officeDocument/2006/relationships/ctrlProp" Target="../ctrlProps/ctrlProp123.xml"/><Relationship Id="rId123" Type="http://schemas.openxmlformats.org/officeDocument/2006/relationships/ctrlProp" Target="../ctrlProps/ctrlProp144.xml"/><Relationship Id="rId144" Type="http://schemas.openxmlformats.org/officeDocument/2006/relationships/ctrlProp" Target="../ctrlProps/ctrlProp165.xml"/><Relationship Id="rId90" Type="http://schemas.openxmlformats.org/officeDocument/2006/relationships/ctrlProp" Target="../ctrlProps/ctrlProp111.xml"/><Relationship Id="rId165" Type="http://schemas.openxmlformats.org/officeDocument/2006/relationships/ctrlProp" Target="../ctrlProps/ctrlProp186.xml"/><Relationship Id="rId186" Type="http://schemas.openxmlformats.org/officeDocument/2006/relationships/ctrlProp" Target="../ctrlProps/ctrlProp207.xml"/><Relationship Id="rId211" Type="http://schemas.openxmlformats.org/officeDocument/2006/relationships/ctrlProp" Target="../ctrlProps/ctrlProp232.xml"/><Relationship Id="rId232" Type="http://schemas.openxmlformats.org/officeDocument/2006/relationships/ctrlProp" Target="../ctrlProps/ctrlProp253.xml"/><Relationship Id="rId27" Type="http://schemas.openxmlformats.org/officeDocument/2006/relationships/ctrlProp" Target="../ctrlProps/ctrlProp48.xml"/><Relationship Id="rId48" Type="http://schemas.openxmlformats.org/officeDocument/2006/relationships/ctrlProp" Target="../ctrlProps/ctrlProp69.xml"/><Relationship Id="rId69" Type="http://schemas.openxmlformats.org/officeDocument/2006/relationships/ctrlProp" Target="../ctrlProps/ctrlProp90.xml"/><Relationship Id="rId113" Type="http://schemas.openxmlformats.org/officeDocument/2006/relationships/ctrlProp" Target="../ctrlProps/ctrlProp134.xml"/><Relationship Id="rId134" Type="http://schemas.openxmlformats.org/officeDocument/2006/relationships/ctrlProp" Target="../ctrlProps/ctrlProp155.xml"/><Relationship Id="rId80" Type="http://schemas.openxmlformats.org/officeDocument/2006/relationships/ctrlProp" Target="../ctrlProps/ctrlProp101.xml"/><Relationship Id="rId155" Type="http://schemas.openxmlformats.org/officeDocument/2006/relationships/ctrlProp" Target="../ctrlProps/ctrlProp176.xml"/><Relationship Id="rId176" Type="http://schemas.openxmlformats.org/officeDocument/2006/relationships/ctrlProp" Target="../ctrlProps/ctrlProp197.xml"/><Relationship Id="rId197" Type="http://schemas.openxmlformats.org/officeDocument/2006/relationships/ctrlProp" Target="../ctrlProps/ctrlProp218.xml"/><Relationship Id="rId201" Type="http://schemas.openxmlformats.org/officeDocument/2006/relationships/ctrlProp" Target="../ctrlProps/ctrlProp222.xml"/><Relationship Id="rId222" Type="http://schemas.openxmlformats.org/officeDocument/2006/relationships/ctrlProp" Target="../ctrlProps/ctrlProp243.xml"/><Relationship Id="rId17" Type="http://schemas.openxmlformats.org/officeDocument/2006/relationships/ctrlProp" Target="../ctrlProps/ctrlProp38.xml"/><Relationship Id="rId38" Type="http://schemas.openxmlformats.org/officeDocument/2006/relationships/ctrlProp" Target="../ctrlProps/ctrlProp59.xml"/><Relationship Id="rId59" Type="http://schemas.openxmlformats.org/officeDocument/2006/relationships/ctrlProp" Target="../ctrlProps/ctrlProp80.xml"/><Relationship Id="rId103" Type="http://schemas.openxmlformats.org/officeDocument/2006/relationships/ctrlProp" Target="../ctrlProps/ctrlProp124.xml"/><Relationship Id="rId124" Type="http://schemas.openxmlformats.org/officeDocument/2006/relationships/ctrlProp" Target="../ctrlProps/ctrlProp145.xml"/><Relationship Id="rId70" Type="http://schemas.openxmlformats.org/officeDocument/2006/relationships/ctrlProp" Target="../ctrlProps/ctrlProp91.xml"/><Relationship Id="rId91" Type="http://schemas.openxmlformats.org/officeDocument/2006/relationships/ctrlProp" Target="../ctrlProps/ctrlProp112.xml"/><Relationship Id="rId145" Type="http://schemas.openxmlformats.org/officeDocument/2006/relationships/ctrlProp" Target="../ctrlProps/ctrlProp166.xml"/><Relationship Id="rId166" Type="http://schemas.openxmlformats.org/officeDocument/2006/relationships/ctrlProp" Target="../ctrlProps/ctrlProp187.xml"/><Relationship Id="rId187" Type="http://schemas.openxmlformats.org/officeDocument/2006/relationships/ctrlProp" Target="../ctrlProps/ctrlProp208.xml"/><Relationship Id="rId1" Type="http://schemas.openxmlformats.org/officeDocument/2006/relationships/printerSettings" Target="../printerSettings/printerSettings4.bin"/><Relationship Id="rId212" Type="http://schemas.openxmlformats.org/officeDocument/2006/relationships/ctrlProp" Target="../ctrlProps/ctrlProp233.xml"/><Relationship Id="rId233" Type="http://schemas.openxmlformats.org/officeDocument/2006/relationships/ctrlProp" Target="../ctrlProps/ctrlProp254.xml"/><Relationship Id="rId28" Type="http://schemas.openxmlformats.org/officeDocument/2006/relationships/ctrlProp" Target="../ctrlProps/ctrlProp49.xml"/><Relationship Id="rId49" Type="http://schemas.openxmlformats.org/officeDocument/2006/relationships/ctrlProp" Target="../ctrlProps/ctrlProp70.xml"/><Relationship Id="rId114" Type="http://schemas.openxmlformats.org/officeDocument/2006/relationships/ctrlProp" Target="../ctrlProps/ctrlProp135.xml"/><Relationship Id="rId60" Type="http://schemas.openxmlformats.org/officeDocument/2006/relationships/ctrlProp" Target="../ctrlProps/ctrlProp81.xml"/><Relationship Id="rId81" Type="http://schemas.openxmlformats.org/officeDocument/2006/relationships/ctrlProp" Target="../ctrlProps/ctrlProp102.xml"/><Relationship Id="rId135" Type="http://schemas.openxmlformats.org/officeDocument/2006/relationships/ctrlProp" Target="../ctrlProps/ctrlProp156.xml"/><Relationship Id="rId156" Type="http://schemas.openxmlformats.org/officeDocument/2006/relationships/ctrlProp" Target="../ctrlProps/ctrlProp177.xml"/><Relationship Id="rId177" Type="http://schemas.openxmlformats.org/officeDocument/2006/relationships/ctrlProp" Target="../ctrlProps/ctrlProp198.xml"/><Relationship Id="rId198" Type="http://schemas.openxmlformats.org/officeDocument/2006/relationships/ctrlProp" Target="../ctrlProps/ctrlProp219.xml"/><Relationship Id="rId202" Type="http://schemas.openxmlformats.org/officeDocument/2006/relationships/ctrlProp" Target="../ctrlProps/ctrlProp223.xml"/><Relationship Id="rId223" Type="http://schemas.openxmlformats.org/officeDocument/2006/relationships/ctrlProp" Target="../ctrlProps/ctrlProp244.xml"/><Relationship Id="rId18" Type="http://schemas.openxmlformats.org/officeDocument/2006/relationships/ctrlProp" Target="../ctrlProps/ctrlProp39.xml"/><Relationship Id="rId39" Type="http://schemas.openxmlformats.org/officeDocument/2006/relationships/ctrlProp" Target="../ctrlProps/ctrlProp60.xml"/><Relationship Id="rId50" Type="http://schemas.openxmlformats.org/officeDocument/2006/relationships/ctrlProp" Target="../ctrlProps/ctrlProp71.xml"/><Relationship Id="rId104" Type="http://schemas.openxmlformats.org/officeDocument/2006/relationships/ctrlProp" Target="../ctrlProps/ctrlProp125.xml"/><Relationship Id="rId125" Type="http://schemas.openxmlformats.org/officeDocument/2006/relationships/ctrlProp" Target="../ctrlProps/ctrlProp146.xml"/><Relationship Id="rId146" Type="http://schemas.openxmlformats.org/officeDocument/2006/relationships/ctrlProp" Target="../ctrlProps/ctrlProp167.xml"/><Relationship Id="rId167" Type="http://schemas.openxmlformats.org/officeDocument/2006/relationships/ctrlProp" Target="../ctrlProps/ctrlProp188.xml"/><Relationship Id="rId188" Type="http://schemas.openxmlformats.org/officeDocument/2006/relationships/ctrlProp" Target="../ctrlProps/ctrlProp209.xml"/><Relationship Id="rId71" Type="http://schemas.openxmlformats.org/officeDocument/2006/relationships/ctrlProp" Target="../ctrlProps/ctrlProp92.xml"/><Relationship Id="rId92" Type="http://schemas.openxmlformats.org/officeDocument/2006/relationships/ctrlProp" Target="../ctrlProps/ctrlProp113.xml"/><Relationship Id="rId213" Type="http://schemas.openxmlformats.org/officeDocument/2006/relationships/ctrlProp" Target="../ctrlProps/ctrlProp234.xml"/><Relationship Id="rId234" Type="http://schemas.openxmlformats.org/officeDocument/2006/relationships/ctrlProp" Target="../ctrlProps/ctrlProp255.xml"/><Relationship Id="rId2" Type="http://schemas.openxmlformats.org/officeDocument/2006/relationships/drawing" Target="../drawings/drawing3.xml"/><Relationship Id="rId29" Type="http://schemas.openxmlformats.org/officeDocument/2006/relationships/ctrlProp" Target="../ctrlProps/ctrlProp50.xml"/><Relationship Id="rId40" Type="http://schemas.openxmlformats.org/officeDocument/2006/relationships/ctrlProp" Target="../ctrlProps/ctrlProp61.xml"/><Relationship Id="rId115" Type="http://schemas.openxmlformats.org/officeDocument/2006/relationships/ctrlProp" Target="../ctrlProps/ctrlProp136.xml"/><Relationship Id="rId136" Type="http://schemas.openxmlformats.org/officeDocument/2006/relationships/ctrlProp" Target="../ctrlProps/ctrlProp157.xml"/><Relationship Id="rId157" Type="http://schemas.openxmlformats.org/officeDocument/2006/relationships/ctrlProp" Target="../ctrlProps/ctrlProp178.xml"/><Relationship Id="rId178" Type="http://schemas.openxmlformats.org/officeDocument/2006/relationships/ctrlProp" Target="../ctrlProps/ctrlProp199.xml"/><Relationship Id="rId61" Type="http://schemas.openxmlformats.org/officeDocument/2006/relationships/ctrlProp" Target="../ctrlProps/ctrlProp82.xml"/><Relationship Id="rId82" Type="http://schemas.openxmlformats.org/officeDocument/2006/relationships/ctrlProp" Target="../ctrlProps/ctrlProp103.xml"/><Relationship Id="rId199" Type="http://schemas.openxmlformats.org/officeDocument/2006/relationships/ctrlProp" Target="../ctrlProps/ctrlProp220.xml"/><Relationship Id="rId203" Type="http://schemas.openxmlformats.org/officeDocument/2006/relationships/ctrlProp" Target="../ctrlProps/ctrlProp224.xml"/><Relationship Id="rId19" Type="http://schemas.openxmlformats.org/officeDocument/2006/relationships/ctrlProp" Target="../ctrlProps/ctrlProp40.xml"/><Relationship Id="rId224" Type="http://schemas.openxmlformats.org/officeDocument/2006/relationships/ctrlProp" Target="../ctrlProps/ctrlProp245.xml"/><Relationship Id="rId30" Type="http://schemas.openxmlformats.org/officeDocument/2006/relationships/ctrlProp" Target="../ctrlProps/ctrlProp51.xml"/><Relationship Id="rId105" Type="http://schemas.openxmlformats.org/officeDocument/2006/relationships/ctrlProp" Target="../ctrlProps/ctrlProp126.xml"/><Relationship Id="rId126" Type="http://schemas.openxmlformats.org/officeDocument/2006/relationships/ctrlProp" Target="../ctrlProps/ctrlProp147.xml"/><Relationship Id="rId147" Type="http://schemas.openxmlformats.org/officeDocument/2006/relationships/ctrlProp" Target="../ctrlProps/ctrlProp168.xml"/><Relationship Id="rId168" Type="http://schemas.openxmlformats.org/officeDocument/2006/relationships/ctrlProp" Target="../ctrlProps/ctrlProp189.xml"/><Relationship Id="rId51" Type="http://schemas.openxmlformats.org/officeDocument/2006/relationships/ctrlProp" Target="../ctrlProps/ctrlProp72.xml"/><Relationship Id="rId72" Type="http://schemas.openxmlformats.org/officeDocument/2006/relationships/ctrlProp" Target="../ctrlProps/ctrlProp93.xml"/><Relationship Id="rId93" Type="http://schemas.openxmlformats.org/officeDocument/2006/relationships/ctrlProp" Target="../ctrlProps/ctrlProp114.xml"/><Relationship Id="rId189" Type="http://schemas.openxmlformats.org/officeDocument/2006/relationships/ctrlProp" Target="../ctrlProps/ctrlProp210.xml"/><Relationship Id="rId3" Type="http://schemas.openxmlformats.org/officeDocument/2006/relationships/vmlDrawing" Target="../drawings/vmlDrawing2.vml"/><Relationship Id="rId214" Type="http://schemas.openxmlformats.org/officeDocument/2006/relationships/ctrlProp" Target="../ctrlProps/ctrlProp235.xml"/><Relationship Id="rId235" Type="http://schemas.openxmlformats.org/officeDocument/2006/relationships/ctrlProp" Target="../ctrlProps/ctrlProp256.xml"/><Relationship Id="rId116" Type="http://schemas.openxmlformats.org/officeDocument/2006/relationships/ctrlProp" Target="../ctrlProps/ctrlProp137.xml"/><Relationship Id="rId137" Type="http://schemas.openxmlformats.org/officeDocument/2006/relationships/ctrlProp" Target="../ctrlProps/ctrlProp158.xml"/><Relationship Id="rId158" Type="http://schemas.openxmlformats.org/officeDocument/2006/relationships/ctrlProp" Target="../ctrlProps/ctrlProp179.xml"/><Relationship Id="rId20" Type="http://schemas.openxmlformats.org/officeDocument/2006/relationships/ctrlProp" Target="../ctrlProps/ctrlProp41.xml"/><Relationship Id="rId41" Type="http://schemas.openxmlformats.org/officeDocument/2006/relationships/ctrlProp" Target="../ctrlProps/ctrlProp62.xml"/><Relationship Id="rId62" Type="http://schemas.openxmlformats.org/officeDocument/2006/relationships/ctrlProp" Target="../ctrlProps/ctrlProp83.xml"/><Relationship Id="rId83" Type="http://schemas.openxmlformats.org/officeDocument/2006/relationships/ctrlProp" Target="../ctrlProps/ctrlProp104.xml"/><Relationship Id="rId179" Type="http://schemas.openxmlformats.org/officeDocument/2006/relationships/ctrlProp" Target="../ctrlProps/ctrlProp200.xml"/></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374.xml"/><Relationship Id="rId21" Type="http://schemas.openxmlformats.org/officeDocument/2006/relationships/ctrlProp" Target="../ctrlProps/ctrlProp278.xml"/><Relationship Id="rId42" Type="http://schemas.openxmlformats.org/officeDocument/2006/relationships/ctrlProp" Target="../ctrlProps/ctrlProp299.xml"/><Relationship Id="rId63" Type="http://schemas.openxmlformats.org/officeDocument/2006/relationships/ctrlProp" Target="../ctrlProps/ctrlProp320.xml"/><Relationship Id="rId84" Type="http://schemas.openxmlformats.org/officeDocument/2006/relationships/ctrlProp" Target="../ctrlProps/ctrlProp341.xml"/><Relationship Id="rId138" Type="http://schemas.openxmlformats.org/officeDocument/2006/relationships/ctrlProp" Target="../ctrlProps/ctrlProp395.xml"/><Relationship Id="rId159" Type="http://schemas.openxmlformats.org/officeDocument/2006/relationships/ctrlProp" Target="../ctrlProps/ctrlProp416.xml"/><Relationship Id="rId170" Type="http://schemas.openxmlformats.org/officeDocument/2006/relationships/ctrlProp" Target="../ctrlProps/ctrlProp427.xml"/><Relationship Id="rId191" Type="http://schemas.openxmlformats.org/officeDocument/2006/relationships/ctrlProp" Target="../ctrlProps/ctrlProp448.xml"/><Relationship Id="rId205" Type="http://schemas.openxmlformats.org/officeDocument/2006/relationships/ctrlProp" Target="../ctrlProps/ctrlProp462.xml"/><Relationship Id="rId226" Type="http://schemas.openxmlformats.org/officeDocument/2006/relationships/ctrlProp" Target="../ctrlProps/ctrlProp483.xml"/><Relationship Id="rId107" Type="http://schemas.openxmlformats.org/officeDocument/2006/relationships/ctrlProp" Target="../ctrlProps/ctrlProp364.xml"/><Relationship Id="rId11" Type="http://schemas.openxmlformats.org/officeDocument/2006/relationships/ctrlProp" Target="../ctrlProps/ctrlProp268.xml"/><Relationship Id="rId32" Type="http://schemas.openxmlformats.org/officeDocument/2006/relationships/ctrlProp" Target="../ctrlProps/ctrlProp289.xml"/><Relationship Id="rId53" Type="http://schemas.openxmlformats.org/officeDocument/2006/relationships/ctrlProp" Target="../ctrlProps/ctrlProp310.xml"/><Relationship Id="rId74" Type="http://schemas.openxmlformats.org/officeDocument/2006/relationships/ctrlProp" Target="../ctrlProps/ctrlProp331.xml"/><Relationship Id="rId128" Type="http://schemas.openxmlformats.org/officeDocument/2006/relationships/ctrlProp" Target="../ctrlProps/ctrlProp385.xml"/><Relationship Id="rId149" Type="http://schemas.openxmlformats.org/officeDocument/2006/relationships/ctrlProp" Target="../ctrlProps/ctrlProp406.xml"/><Relationship Id="rId5" Type="http://schemas.openxmlformats.org/officeDocument/2006/relationships/ctrlProp" Target="../ctrlProps/ctrlProp262.xml"/><Relationship Id="rId95" Type="http://schemas.openxmlformats.org/officeDocument/2006/relationships/ctrlProp" Target="../ctrlProps/ctrlProp352.xml"/><Relationship Id="rId160" Type="http://schemas.openxmlformats.org/officeDocument/2006/relationships/ctrlProp" Target="../ctrlProps/ctrlProp417.xml"/><Relationship Id="rId181" Type="http://schemas.openxmlformats.org/officeDocument/2006/relationships/ctrlProp" Target="../ctrlProps/ctrlProp438.xml"/><Relationship Id="rId216" Type="http://schemas.openxmlformats.org/officeDocument/2006/relationships/ctrlProp" Target="../ctrlProps/ctrlProp473.xml"/><Relationship Id="rId22" Type="http://schemas.openxmlformats.org/officeDocument/2006/relationships/ctrlProp" Target="../ctrlProps/ctrlProp279.xml"/><Relationship Id="rId43" Type="http://schemas.openxmlformats.org/officeDocument/2006/relationships/ctrlProp" Target="../ctrlProps/ctrlProp300.xml"/><Relationship Id="rId64" Type="http://schemas.openxmlformats.org/officeDocument/2006/relationships/ctrlProp" Target="../ctrlProps/ctrlProp321.xml"/><Relationship Id="rId118" Type="http://schemas.openxmlformats.org/officeDocument/2006/relationships/ctrlProp" Target="../ctrlProps/ctrlProp375.xml"/><Relationship Id="rId139" Type="http://schemas.openxmlformats.org/officeDocument/2006/relationships/ctrlProp" Target="../ctrlProps/ctrlProp396.xml"/><Relationship Id="rId85" Type="http://schemas.openxmlformats.org/officeDocument/2006/relationships/ctrlProp" Target="../ctrlProps/ctrlProp342.xml"/><Relationship Id="rId150" Type="http://schemas.openxmlformats.org/officeDocument/2006/relationships/ctrlProp" Target="../ctrlProps/ctrlProp407.xml"/><Relationship Id="rId171" Type="http://schemas.openxmlformats.org/officeDocument/2006/relationships/ctrlProp" Target="../ctrlProps/ctrlProp428.xml"/><Relationship Id="rId192" Type="http://schemas.openxmlformats.org/officeDocument/2006/relationships/ctrlProp" Target="../ctrlProps/ctrlProp449.xml"/><Relationship Id="rId206" Type="http://schemas.openxmlformats.org/officeDocument/2006/relationships/ctrlProp" Target="../ctrlProps/ctrlProp463.xml"/><Relationship Id="rId227" Type="http://schemas.openxmlformats.org/officeDocument/2006/relationships/ctrlProp" Target="../ctrlProps/ctrlProp484.xml"/><Relationship Id="rId12" Type="http://schemas.openxmlformats.org/officeDocument/2006/relationships/ctrlProp" Target="../ctrlProps/ctrlProp269.xml"/><Relationship Id="rId33" Type="http://schemas.openxmlformats.org/officeDocument/2006/relationships/ctrlProp" Target="../ctrlProps/ctrlProp290.xml"/><Relationship Id="rId108" Type="http://schemas.openxmlformats.org/officeDocument/2006/relationships/ctrlProp" Target="../ctrlProps/ctrlProp365.xml"/><Relationship Id="rId129" Type="http://schemas.openxmlformats.org/officeDocument/2006/relationships/ctrlProp" Target="../ctrlProps/ctrlProp386.xml"/><Relationship Id="rId54" Type="http://schemas.openxmlformats.org/officeDocument/2006/relationships/ctrlProp" Target="../ctrlProps/ctrlProp311.xml"/><Relationship Id="rId75" Type="http://schemas.openxmlformats.org/officeDocument/2006/relationships/ctrlProp" Target="../ctrlProps/ctrlProp332.xml"/><Relationship Id="rId96" Type="http://schemas.openxmlformats.org/officeDocument/2006/relationships/ctrlProp" Target="../ctrlProps/ctrlProp353.xml"/><Relationship Id="rId140" Type="http://schemas.openxmlformats.org/officeDocument/2006/relationships/ctrlProp" Target="../ctrlProps/ctrlProp397.xml"/><Relationship Id="rId161" Type="http://schemas.openxmlformats.org/officeDocument/2006/relationships/ctrlProp" Target="../ctrlProps/ctrlProp418.xml"/><Relationship Id="rId182" Type="http://schemas.openxmlformats.org/officeDocument/2006/relationships/ctrlProp" Target="../ctrlProps/ctrlProp439.xml"/><Relationship Id="rId217" Type="http://schemas.openxmlformats.org/officeDocument/2006/relationships/ctrlProp" Target="../ctrlProps/ctrlProp474.xml"/><Relationship Id="rId6" Type="http://schemas.openxmlformats.org/officeDocument/2006/relationships/ctrlProp" Target="../ctrlProps/ctrlProp263.xml"/><Relationship Id="rId23" Type="http://schemas.openxmlformats.org/officeDocument/2006/relationships/ctrlProp" Target="../ctrlProps/ctrlProp280.xml"/><Relationship Id="rId119" Type="http://schemas.openxmlformats.org/officeDocument/2006/relationships/ctrlProp" Target="../ctrlProps/ctrlProp376.xml"/><Relationship Id="rId44" Type="http://schemas.openxmlformats.org/officeDocument/2006/relationships/ctrlProp" Target="../ctrlProps/ctrlProp301.xml"/><Relationship Id="rId65" Type="http://schemas.openxmlformats.org/officeDocument/2006/relationships/ctrlProp" Target="../ctrlProps/ctrlProp322.xml"/><Relationship Id="rId86" Type="http://schemas.openxmlformats.org/officeDocument/2006/relationships/ctrlProp" Target="../ctrlProps/ctrlProp343.xml"/><Relationship Id="rId130" Type="http://schemas.openxmlformats.org/officeDocument/2006/relationships/ctrlProp" Target="../ctrlProps/ctrlProp387.xml"/><Relationship Id="rId151" Type="http://schemas.openxmlformats.org/officeDocument/2006/relationships/ctrlProp" Target="../ctrlProps/ctrlProp408.xml"/><Relationship Id="rId172" Type="http://schemas.openxmlformats.org/officeDocument/2006/relationships/ctrlProp" Target="../ctrlProps/ctrlProp429.xml"/><Relationship Id="rId193" Type="http://schemas.openxmlformats.org/officeDocument/2006/relationships/ctrlProp" Target="../ctrlProps/ctrlProp450.xml"/><Relationship Id="rId207" Type="http://schemas.openxmlformats.org/officeDocument/2006/relationships/ctrlProp" Target="../ctrlProps/ctrlProp464.xml"/><Relationship Id="rId228" Type="http://schemas.openxmlformats.org/officeDocument/2006/relationships/ctrlProp" Target="../ctrlProps/ctrlProp485.xml"/><Relationship Id="rId13" Type="http://schemas.openxmlformats.org/officeDocument/2006/relationships/ctrlProp" Target="../ctrlProps/ctrlProp270.xml"/><Relationship Id="rId109" Type="http://schemas.openxmlformats.org/officeDocument/2006/relationships/ctrlProp" Target="../ctrlProps/ctrlProp366.xml"/><Relationship Id="rId34" Type="http://schemas.openxmlformats.org/officeDocument/2006/relationships/ctrlProp" Target="../ctrlProps/ctrlProp291.xml"/><Relationship Id="rId55" Type="http://schemas.openxmlformats.org/officeDocument/2006/relationships/ctrlProp" Target="../ctrlProps/ctrlProp312.xml"/><Relationship Id="rId76" Type="http://schemas.openxmlformats.org/officeDocument/2006/relationships/ctrlProp" Target="../ctrlProps/ctrlProp333.xml"/><Relationship Id="rId97" Type="http://schemas.openxmlformats.org/officeDocument/2006/relationships/ctrlProp" Target="../ctrlProps/ctrlProp354.xml"/><Relationship Id="rId120" Type="http://schemas.openxmlformats.org/officeDocument/2006/relationships/ctrlProp" Target="../ctrlProps/ctrlProp377.xml"/><Relationship Id="rId141" Type="http://schemas.openxmlformats.org/officeDocument/2006/relationships/ctrlProp" Target="../ctrlProps/ctrlProp398.xml"/><Relationship Id="rId7" Type="http://schemas.openxmlformats.org/officeDocument/2006/relationships/ctrlProp" Target="../ctrlProps/ctrlProp264.xml"/><Relationship Id="rId162" Type="http://schemas.openxmlformats.org/officeDocument/2006/relationships/ctrlProp" Target="../ctrlProps/ctrlProp419.xml"/><Relationship Id="rId183" Type="http://schemas.openxmlformats.org/officeDocument/2006/relationships/ctrlProp" Target="../ctrlProps/ctrlProp440.xml"/><Relationship Id="rId218" Type="http://schemas.openxmlformats.org/officeDocument/2006/relationships/ctrlProp" Target="../ctrlProps/ctrlProp475.xml"/><Relationship Id="rId24" Type="http://schemas.openxmlformats.org/officeDocument/2006/relationships/ctrlProp" Target="../ctrlProps/ctrlProp281.xml"/><Relationship Id="rId45" Type="http://schemas.openxmlformats.org/officeDocument/2006/relationships/ctrlProp" Target="../ctrlProps/ctrlProp302.xml"/><Relationship Id="rId66" Type="http://schemas.openxmlformats.org/officeDocument/2006/relationships/ctrlProp" Target="../ctrlProps/ctrlProp323.xml"/><Relationship Id="rId87" Type="http://schemas.openxmlformats.org/officeDocument/2006/relationships/ctrlProp" Target="../ctrlProps/ctrlProp344.xml"/><Relationship Id="rId110" Type="http://schemas.openxmlformats.org/officeDocument/2006/relationships/ctrlProp" Target="../ctrlProps/ctrlProp367.xml"/><Relationship Id="rId131" Type="http://schemas.openxmlformats.org/officeDocument/2006/relationships/ctrlProp" Target="../ctrlProps/ctrlProp388.xml"/><Relationship Id="rId152" Type="http://schemas.openxmlformats.org/officeDocument/2006/relationships/ctrlProp" Target="../ctrlProps/ctrlProp409.xml"/><Relationship Id="rId173" Type="http://schemas.openxmlformats.org/officeDocument/2006/relationships/ctrlProp" Target="../ctrlProps/ctrlProp430.xml"/><Relationship Id="rId194" Type="http://schemas.openxmlformats.org/officeDocument/2006/relationships/ctrlProp" Target="../ctrlProps/ctrlProp451.xml"/><Relationship Id="rId208" Type="http://schemas.openxmlformats.org/officeDocument/2006/relationships/ctrlProp" Target="../ctrlProps/ctrlProp465.xml"/><Relationship Id="rId229" Type="http://schemas.openxmlformats.org/officeDocument/2006/relationships/ctrlProp" Target="../ctrlProps/ctrlProp486.xml"/><Relationship Id="rId14" Type="http://schemas.openxmlformats.org/officeDocument/2006/relationships/ctrlProp" Target="../ctrlProps/ctrlProp271.xml"/><Relationship Id="rId35" Type="http://schemas.openxmlformats.org/officeDocument/2006/relationships/ctrlProp" Target="../ctrlProps/ctrlProp292.xml"/><Relationship Id="rId56" Type="http://schemas.openxmlformats.org/officeDocument/2006/relationships/ctrlProp" Target="../ctrlProps/ctrlProp313.xml"/><Relationship Id="rId77" Type="http://schemas.openxmlformats.org/officeDocument/2006/relationships/ctrlProp" Target="../ctrlProps/ctrlProp334.xml"/><Relationship Id="rId100" Type="http://schemas.openxmlformats.org/officeDocument/2006/relationships/ctrlProp" Target="../ctrlProps/ctrlProp357.xml"/><Relationship Id="rId8" Type="http://schemas.openxmlformats.org/officeDocument/2006/relationships/ctrlProp" Target="../ctrlProps/ctrlProp265.xml"/><Relationship Id="rId98" Type="http://schemas.openxmlformats.org/officeDocument/2006/relationships/ctrlProp" Target="../ctrlProps/ctrlProp355.xml"/><Relationship Id="rId121" Type="http://schemas.openxmlformats.org/officeDocument/2006/relationships/ctrlProp" Target="../ctrlProps/ctrlProp378.xml"/><Relationship Id="rId142" Type="http://schemas.openxmlformats.org/officeDocument/2006/relationships/ctrlProp" Target="../ctrlProps/ctrlProp399.xml"/><Relationship Id="rId163" Type="http://schemas.openxmlformats.org/officeDocument/2006/relationships/ctrlProp" Target="../ctrlProps/ctrlProp420.xml"/><Relationship Id="rId184" Type="http://schemas.openxmlformats.org/officeDocument/2006/relationships/ctrlProp" Target="../ctrlProps/ctrlProp441.xml"/><Relationship Id="rId219" Type="http://schemas.openxmlformats.org/officeDocument/2006/relationships/ctrlProp" Target="../ctrlProps/ctrlProp476.xml"/><Relationship Id="rId230" Type="http://schemas.openxmlformats.org/officeDocument/2006/relationships/ctrlProp" Target="../ctrlProps/ctrlProp487.xml"/><Relationship Id="rId25" Type="http://schemas.openxmlformats.org/officeDocument/2006/relationships/ctrlProp" Target="../ctrlProps/ctrlProp282.xml"/><Relationship Id="rId46" Type="http://schemas.openxmlformats.org/officeDocument/2006/relationships/ctrlProp" Target="../ctrlProps/ctrlProp303.xml"/><Relationship Id="rId67" Type="http://schemas.openxmlformats.org/officeDocument/2006/relationships/ctrlProp" Target="../ctrlProps/ctrlProp324.xml"/><Relationship Id="rId116" Type="http://schemas.openxmlformats.org/officeDocument/2006/relationships/ctrlProp" Target="../ctrlProps/ctrlProp373.xml"/><Relationship Id="rId137" Type="http://schemas.openxmlformats.org/officeDocument/2006/relationships/ctrlProp" Target="../ctrlProps/ctrlProp394.xml"/><Relationship Id="rId158" Type="http://schemas.openxmlformats.org/officeDocument/2006/relationships/ctrlProp" Target="../ctrlProps/ctrlProp415.xml"/><Relationship Id="rId20" Type="http://schemas.openxmlformats.org/officeDocument/2006/relationships/ctrlProp" Target="../ctrlProps/ctrlProp277.xml"/><Relationship Id="rId41" Type="http://schemas.openxmlformats.org/officeDocument/2006/relationships/ctrlProp" Target="../ctrlProps/ctrlProp298.xml"/><Relationship Id="rId62" Type="http://schemas.openxmlformats.org/officeDocument/2006/relationships/ctrlProp" Target="../ctrlProps/ctrlProp319.xml"/><Relationship Id="rId83" Type="http://schemas.openxmlformats.org/officeDocument/2006/relationships/ctrlProp" Target="../ctrlProps/ctrlProp340.xml"/><Relationship Id="rId88" Type="http://schemas.openxmlformats.org/officeDocument/2006/relationships/ctrlProp" Target="../ctrlProps/ctrlProp345.xml"/><Relationship Id="rId111" Type="http://schemas.openxmlformats.org/officeDocument/2006/relationships/ctrlProp" Target="../ctrlProps/ctrlProp368.xml"/><Relationship Id="rId132" Type="http://schemas.openxmlformats.org/officeDocument/2006/relationships/ctrlProp" Target="../ctrlProps/ctrlProp389.xml"/><Relationship Id="rId153" Type="http://schemas.openxmlformats.org/officeDocument/2006/relationships/ctrlProp" Target="../ctrlProps/ctrlProp410.xml"/><Relationship Id="rId174" Type="http://schemas.openxmlformats.org/officeDocument/2006/relationships/ctrlProp" Target="../ctrlProps/ctrlProp431.xml"/><Relationship Id="rId179" Type="http://schemas.openxmlformats.org/officeDocument/2006/relationships/ctrlProp" Target="../ctrlProps/ctrlProp436.xml"/><Relationship Id="rId195" Type="http://schemas.openxmlformats.org/officeDocument/2006/relationships/ctrlProp" Target="../ctrlProps/ctrlProp452.xml"/><Relationship Id="rId209" Type="http://schemas.openxmlformats.org/officeDocument/2006/relationships/ctrlProp" Target="../ctrlProps/ctrlProp466.xml"/><Relationship Id="rId190" Type="http://schemas.openxmlformats.org/officeDocument/2006/relationships/ctrlProp" Target="../ctrlProps/ctrlProp447.xml"/><Relationship Id="rId204" Type="http://schemas.openxmlformats.org/officeDocument/2006/relationships/ctrlProp" Target="../ctrlProps/ctrlProp461.xml"/><Relationship Id="rId220" Type="http://schemas.openxmlformats.org/officeDocument/2006/relationships/ctrlProp" Target="../ctrlProps/ctrlProp477.xml"/><Relationship Id="rId225" Type="http://schemas.openxmlformats.org/officeDocument/2006/relationships/ctrlProp" Target="../ctrlProps/ctrlProp482.xml"/><Relationship Id="rId15" Type="http://schemas.openxmlformats.org/officeDocument/2006/relationships/ctrlProp" Target="../ctrlProps/ctrlProp272.xml"/><Relationship Id="rId36" Type="http://schemas.openxmlformats.org/officeDocument/2006/relationships/ctrlProp" Target="../ctrlProps/ctrlProp293.xml"/><Relationship Id="rId57" Type="http://schemas.openxmlformats.org/officeDocument/2006/relationships/ctrlProp" Target="../ctrlProps/ctrlProp314.xml"/><Relationship Id="rId106" Type="http://schemas.openxmlformats.org/officeDocument/2006/relationships/ctrlProp" Target="../ctrlProps/ctrlProp363.xml"/><Relationship Id="rId127" Type="http://schemas.openxmlformats.org/officeDocument/2006/relationships/ctrlProp" Target="../ctrlProps/ctrlProp384.xml"/><Relationship Id="rId10" Type="http://schemas.openxmlformats.org/officeDocument/2006/relationships/ctrlProp" Target="../ctrlProps/ctrlProp267.xml"/><Relationship Id="rId31" Type="http://schemas.openxmlformats.org/officeDocument/2006/relationships/ctrlProp" Target="../ctrlProps/ctrlProp288.xml"/><Relationship Id="rId52" Type="http://schemas.openxmlformats.org/officeDocument/2006/relationships/ctrlProp" Target="../ctrlProps/ctrlProp309.xml"/><Relationship Id="rId73" Type="http://schemas.openxmlformats.org/officeDocument/2006/relationships/ctrlProp" Target="../ctrlProps/ctrlProp330.xml"/><Relationship Id="rId78" Type="http://schemas.openxmlformats.org/officeDocument/2006/relationships/ctrlProp" Target="../ctrlProps/ctrlProp335.xml"/><Relationship Id="rId94" Type="http://schemas.openxmlformats.org/officeDocument/2006/relationships/ctrlProp" Target="../ctrlProps/ctrlProp351.xml"/><Relationship Id="rId99" Type="http://schemas.openxmlformats.org/officeDocument/2006/relationships/ctrlProp" Target="../ctrlProps/ctrlProp356.xml"/><Relationship Id="rId101" Type="http://schemas.openxmlformats.org/officeDocument/2006/relationships/ctrlProp" Target="../ctrlProps/ctrlProp358.xml"/><Relationship Id="rId122" Type="http://schemas.openxmlformats.org/officeDocument/2006/relationships/ctrlProp" Target="../ctrlProps/ctrlProp379.xml"/><Relationship Id="rId143" Type="http://schemas.openxmlformats.org/officeDocument/2006/relationships/ctrlProp" Target="../ctrlProps/ctrlProp400.xml"/><Relationship Id="rId148" Type="http://schemas.openxmlformats.org/officeDocument/2006/relationships/ctrlProp" Target="../ctrlProps/ctrlProp405.xml"/><Relationship Id="rId164" Type="http://schemas.openxmlformats.org/officeDocument/2006/relationships/ctrlProp" Target="../ctrlProps/ctrlProp421.xml"/><Relationship Id="rId169" Type="http://schemas.openxmlformats.org/officeDocument/2006/relationships/ctrlProp" Target="../ctrlProps/ctrlProp426.xml"/><Relationship Id="rId185" Type="http://schemas.openxmlformats.org/officeDocument/2006/relationships/ctrlProp" Target="../ctrlProps/ctrlProp442.xml"/><Relationship Id="rId4" Type="http://schemas.openxmlformats.org/officeDocument/2006/relationships/ctrlProp" Target="../ctrlProps/ctrlProp261.xml"/><Relationship Id="rId9" Type="http://schemas.openxmlformats.org/officeDocument/2006/relationships/ctrlProp" Target="../ctrlProps/ctrlProp266.xml"/><Relationship Id="rId180" Type="http://schemas.openxmlformats.org/officeDocument/2006/relationships/ctrlProp" Target="../ctrlProps/ctrlProp437.xml"/><Relationship Id="rId210" Type="http://schemas.openxmlformats.org/officeDocument/2006/relationships/ctrlProp" Target="../ctrlProps/ctrlProp467.xml"/><Relationship Id="rId215" Type="http://schemas.openxmlformats.org/officeDocument/2006/relationships/ctrlProp" Target="../ctrlProps/ctrlProp472.xml"/><Relationship Id="rId26" Type="http://schemas.openxmlformats.org/officeDocument/2006/relationships/ctrlProp" Target="../ctrlProps/ctrlProp283.xml"/><Relationship Id="rId231" Type="http://schemas.openxmlformats.org/officeDocument/2006/relationships/ctrlProp" Target="../ctrlProps/ctrlProp488.xml"/><Relationship Id="rId47" Type="http://schemas.openxmlformats.org/officeDocument/2006/relationships/ctrlProp" Target="../ctrlProps/ctrlProp304.xml"/><Relationship Id="rId68" Type="http://schemas.openxmlformats.org/officeDocument/2006/relationships/ctrlProp" Target="../ctrlProps/ctrlProp325.xml"/><Relationship Id="rId89" Type="http://schemas.openxmlformats.org/officeDocument/2006/relationships/ctrlProp" Target="../ctrlProps/ctrlProp346.xml"/><Relationship Id="rId112" Type="http://schemas.openxmlformats.org/officeDocument/2006/relationships/ctrlProp" Target="../ctrlProps/ctrlProp369.xml"/><Relationship Id="rId133" Type="http://schemas.openxmlformats.org/officeDocument/2006/relationships/ctrlProp" Target="../ctrlProps/ctrlProp390.xml"/><Relationship Id="rId154" Type="http://schemas.openxmlformats.org/officeDocument/2006/relationships/ctrlProp" Target="../ctrlProps/ctrlProp411.xml"/><Relationship Id="rId175" Type="http://schemas.openxmlformats.org/officeDocument/2006/relationships/ctrlProp" Target="../ctrlProps/ctrlProp432.xml"/><Relationship Id="rId196" Type="http://schemas.openxmlformats.org/officeDocument/2006/relationships/ctrlProp" Target="../ctrlProps/ctrlProp453.xml"/><Relationship Id="rId200" Type="http://schemas.openxmlformats.org/officeDocument/2006/relationships/ctrlProp" Target="../ctrlProps/ctrlProp457.xml"/><Relationship Id="rId16" Type="http://schemas.openxmlformats.org/officeDocument/2006/relationships/ctrlProp" Target="../ctrlProps/ctrlProp273.xml"/><Relationship Id="rId221" Type="http://schemas.openxmlformats.org/officeDocument/2006/relationships/ctrlProp" Target="../ctrlProps/ctrlProp478.xml"/><Relationship Id="rId37" Type="http://schemas.openxmlformats.org/officeDocument/2006/relationships/ctrlProp" Target="../ctrlProps/ctrlProp294.xml"/><Relationship Id="rId58" Type="http://schemas.openxmlformats.org/officeDocument/2006/relationships/ctrlProp" Target="../ctrlProps/ctrlProp315.xml"/><Relationship Id="rId79" Type="http://schemas.openxmlformats.org/officeDocument/2006/relationships/ctrlProp" Target="../ctrlProps/ctrlProp336.xml"/><Relationship Id="rId102" Type="http://schemas.openxmlformats.org/officeDocument/2006/relationships/ctrlProp" Target="../ctrlProps/ctrlProp359.xml"/><Relationship Id="rId123" Type="http://schemas.openxmlformats.org/officeDocument/2006/relationships/ctrlProp" Target="../ctrlProps/ctrlProp380.xml"/><Relationship Id="rId144" Type="http://schemas.openxmlformats.org/officeDocument/2006/relationships/ctrlProp" Target="../ctrlProps/ctrlProp401.xml"/><Relationship Id="rId90" Type="http://schemas.openxmlformats.org/officeDocument/2006/relationships/ctrlProp" Target="../ctrlProps/ctrlProp347.xml"/><Relationship Id="rId165" Type="http://schemas.openxmlformats.org/officeDocument/2006/relationships/ctrlProp" Target="../ctrlProps/ctrlProp422.xml"/><Relationship Id="rId186" Type="http://schemas.openxmlformats.org/officeDocument/2006/relationships/ctrlProp" Target="../ctrlProps/ctrlProp443.xml"/><Relationship Id="rId211" Type="http://schemas.openxmlformats.org/officeDocument/2006/relationships/ctrlProp" Target="../ctrlProps/ctrlProp468.xml"/><Relationship Id="rId27" Type="http://schemas.openxmlformats.org/officeDocument/2006/relationships/ctrlProp" Target="../ctrlProps/ctrlProp284.xml"/><Relationship Id="rId48" Type="http://schemas.openxmlformats.org/officeDocument/2006/relationships/ctrlProp" Target="../ctrlProps/ctrlProp305.xml"/><Relationship Id="rId69" Type="http://schemas.openxmlformats.org/officeDocument/2006/relationships/ctrlProp" Target="../ctrlProps/ctrlProp326.xml"/><Relationship Id="rId113" Type="http://schemas.openxmlformats.org/officeDocument/2006/relationships/ctrlProp" Target="../ctrlProps/ctrlProp370.xml"/><Relationship Id="rId134" Type="http://schemas.openxmlformats.org/officeDocument/2006/relationships/ctrlProp" Target="../ctrlProps/ctrlProp391.xml"/><Relationship Id="rId80" Type="http://schemas.openxmlformats.org/officeDocument/2006/relationships/ctrlProp" Target="../ctrlProps/ctrlProp337.xml"/><Relationship Id="rId155" Type="http://schemas.openxmlformats.org/officeDocument/2006/relationships/ctrlProp" Target="../ctrlProps/ctrlProp412.xml"/><Relationship Id="rId176" Type="http://schemas.openxmlformats.org/officeDocument/2006/relationships/ctrlProp" Target="../ctrlProps/ctrlProp433.xml"/><Relationship Id="rId197" Type="http://schemas.openxmlformats.org/officeDocument/2006/relationships/ctrlProp" Target="../ctrlProps/ctrlProp454.xml"/><Relationship Id="rId201" Type="http://schemas.openxmlformats.org/officeDocument/2006/relationships/ctrlProp" Target="../ctrlProps/ctrlProp458.xml"/><Relationship Id="rId222" Type="http://schemas.openxmlformats.org/officeDocument/2006/relationships/ctrlProp" Target="../ctrlProps/ctrlProp479.xml"/><Relationship Id="rId17" Type="http://schemas.openxmlformats.org/officeDocument/2006/relationships/ctrlProp" Target="../ctrlProps/ctrlProp274.xml"/><Relationship Id="rId38" Type="http://schemas.openxmlformats.org/officeDocument/2006/relationships/ctrlProp" Target="../ctrlProps/ctrlProp295.xml"/><Relationship Id="rId59" Type="http://schemas.openxmlformats.org/officeDocument/2006/relationships/ctrlProp" Target="../ctrlProps/ctrlProp316.xml"/><Relationship Id="rId103" Type="http://schemas.openxmlformats.org/officeDocument/2006/relationships/ctrlProp" Target="../ctrlProps/ctrlProp360.xml"/><Relationship Id="rId124" Type="http://schemas.openxmlformats.org/officeDocument/2006/relationships/ctrlProp" Target="../ctrlProps/ctrlProp381.xml"/><Relationship Id="rId70" Type="http://schemas.openxmlformats.org/officeDocument/2006/relationships/ctrlProp" Target="../ctrlProps/ctrlProp327.xml"/><Relationship Id="rId91" Type="http://schemas.openxmlformats.org/officeDocument/2006/relationships/ctrlProp" Target="../ctrlProps/ctrlProp348.xml"/><Relationship Id="rId145" Type="http://schemas.openxmlformats.org/officeDocument/2006/relationships/ctrlProp" Target="../ctrlProps/ctrlProp402.xml"/><Relationship Id="rId166" Type="http://schemas.openxmlformats.org/officeDocument/2006/relationships/ctrlProp" Target="../ctrlProps/ctrlProp423.xml"/><Relationship Id="rId187" Type="http://schemas.openxmlformats.org/officeDocument/2006/relationships/ctrlProp" Target="../ctrlProps/ctrlProp444.xml"/><Relationship Id="rId1" Type="http://schemas.openxmlformats.org/officeDocument/2006/relationships/printerSettings" Target="../printerSettings/printerSettings5.bin"/><Relationship Id="rId212" Type="http://schemas.openxmlformats.org/officeDocument/2006/relationships/ctrlProp" Target="../ctrlProps/ctrlProp469.xml"/><Relationship Id="rId28" Type="http://schemas.openxmlformats.org/officeDocument/2006/relationships/ctrlProp" Target="../ctrlProps/ctrlProp285.xml"/><Relationship Id="rId49" Type="http://schemas.openxmlformats.org/officeDocument/2006/relationships/ctrlProp" Target="../ctrlProps/ctrlProp306.xml"/><Relationship Id="rId114" Type="http://schemas.openxmlformats.org/officeDocument/2006/relationships/ctrlProp" Target="../ctrlProps/ctrlProp371.xml"/><Relationship Id="rId60" Type="http://schemas.openxmlformats.org/officeDocument/2006/relationships/ctrlProp" Target="../ctrlProps/ctrlProp317.xml"/><Relationship Id="rId81" Type="http://schemas.openxmlformats.org/officeDocument/2006/relationships/ctrlProp" Target="../ctrlProps/ctrlProp338.xml"/><Relationship Id="rId135" Type="http://schemas.openxmlformats.org/officeDocument/2006/relationships/ctrlProp" Target="../ctrlProps/ctrlProp392.xml"/><Relationship Id="rId156" Type="http://schemas.openxmlformats.org/officeDocument/2006/relationships/ctrlProp" Target="../ctrlProps/ctrlProp413.xml"/><Relationship Id="rId177" Type="http://schemas.openxmlformats.org/officeDocument/2006/relationships/ctrlProp" Target="../ctrlProps/ctrlProp434.xml"/><Relationship Id="rId198" Type="http://schemas.openxmlformats.org/officeDocument/2006/relationships/ctrlProp" Target="../ctrlProps/ctrlProp455.xml"/><Relationship Id="rId202" Type="http://schemas.openxmlformats.org/officeDocument/2006/relationships/ctrlProp" Target="../ctrlProps/ctrlProp459.xml"/><Relationship Id="rId223" Type="http://schemas.openxmlformats.org/officeDocument/2006/relationships/ctrlProp" Target="../ctrlProps/ctrlProp480.xml"/><Relationship Id="rId18" Type="http://schemas.openxmlformats.org/officeDocument/2006/relationships/ctrlProp" Target="../ctrlProps/ctrlProp275.xml"/><Relationship Id="rId39" Type="http://schemas.openxmlformats.org/officeDocument/2006/relationships/ctrlProp" Target="../ctrlProps/ctrlProp296.xml"/><Relationship Id="rId50" Type="http://schemas.openxmlformats.org/officeDocument/2006/relationships/ctrlProp" Target="../ctrlProps/ctrlProp307.xml"/><Relationship Id="rId104" Type="http://schemas.openxmlformats.org/officeDocument/2006/relationships/ctrlProp" Target="../ctrlProps/ctrlProp361.xml"/><Relationship Id="rId125" Type="http://schemas.openxmlformats.org/officeDocument/2006/relationships/ctrlProp" Target="../ctrlProps/ctrlProp382.xml"/><Relationship Id="rId146" Type="http://schemas.openxmlformats.org/officeDocument/2006/relationships/ctrlProp" Target="../ctrlProps/ctrlProp403.xml"/><Relationship Id="rId167" Type="http://schemas.openxmlformats.org/officeDocument/2006/relationships/ctrlProp" Target="../ctrlProps/ctrlProp424.xml"/><Relationship Id="rId188" Type="http://schemas.openxmlformats.org/officeDocument/2006/relationships/ctrlProp" Target="../ctrlProps/ctrlProp445.xml"/><Relationship Id="rId71" Type="http://schemas.openxmlformats.org/officeDocument/2006/relationships/ctrlProp" Target="../ctrlProps/ctrlProp328.xml"/><Relationship Id="rId92" Type="http://schemas.openxmlformats.org/officeDocument/2006/relationships/ctrlProp" Target="../ctrlProps/ctrlProp349.xml"/><Relationship Id="rId213" Type="http://schemas.openxmlformats.org/officeDocument/2006/relationships/ctrlProp" Target="../ctrlProps/ctrlProp470.xml"/><Relationship Id="rId2" Type="http://schemas.openxmlformats.org/officeDocument/2006/relationships/drawing" Target="../drawings/drawing4.xml"/><Relationship Id="rId29" Type="http://schemas.openxmlformats.org/officeDocument/2006/relationships/ctrlProp" Target="../ctrlProps/ctrlProp286.xml"/><Relationship Id="rId40" Type="http://schemas.openxmlformats.org/officeDocument/2006/relationships/ctrlProp" Target="../ctrlProps/ctrlProp297.xml"/><Relationship Id="rId115" Type="http://schemas.openxmlformats.org/officeDocument/2006/relationships/ctrlProp" Target="../ctrlProps/ctrlProp372.xml"/><Relationship Id="rId136" Type="http://schemas.openxmlformats.org/officeDocument/2006/relationships/ctrlProp" Target="../ctrlProps/ctrlProp393.xml"/><Relationship Id="rId157" Type="http://schemas.openxmlformats.org/officeDocument/2006/relationships/ctrlProp" Target="../ctrlProps/ctrlProp414.xml"/><Relationship Id="rId178" Type="http://schemas.openxmlformats.org/officeDocument/2006/relationships/ctrlProp" Target="../ctrlProps/ctrlProp435.xml"/><Relationship Id="rId61" Type="http://schemas.openxmlformats.org/officeDocument/2006/relationships/ctrlProp" Target="../ctrlProps/ctrlProp318.xml"/><Relationship Id="rId82" Type="http://schemas.openxmlformats.org/officeDocument/2006/relationships/ctrlProp" Target="../ctrlProps/ctrlProp339.xml"/><Relationship Id="rId199" Type="http://schemas.openxmlformats.org/officeDocument/2006/relationships/ctrlProp" Target="../ctrlProps/ctrlProp456.xml"/><Relationship Id="rId203" Type="http://schemas.openxmlformats.org/officeDocument/2006/relationships/ctrlProp" Target="../ctrlProps/ctrlProp460.xml"/><Relationship Id="rId19" Type="http://schemas.openxmlformats.org/officeDocument/2006/relationships/ctrlProp" Target="../ctrlProps/ctrlProp276.xml"/><Relationship Id="rId224" Type="http://schemas.openxmlformats.org/officeDocument/2006/relationships/ctrlProp" Target="../ctrlProps/ctrlProp481.xml"/><Relationship Id="rId30" Type="http://schemas.openxmlformats.org/officeDocument/2006/relationships/ctrlProp" Target="../ctrlProps/ctrlProp287.xml"/><Relationship Id="rId105" Type="http://schemas.openxmlformats.org/officeDocument/2006/relationships/ctrlProp" Target="../ctrlProps/ctrlProp362.xml"/><Relationship Id="rId126" Type="http://schemas.openxmlformats.org/officeDocument/2006/relationships/ctrlProp" Target="../ctrlProps/ctrlProp383.xml"/><Relationship Id="rId147" Type="http://schemas.openxmlformats.org/officeDocument/2006/relationships/ctrlProp" Target="../ctrlProps/ctrlProp404.xml"/><Relationship Id="rId168" Type="http://schemas.openxmlformats.org/officeDocument/2006/relationships/ctrlProp" Target="../ctrlProps/ctrlProp425.xml"/><Relationship Id="rId51" Type="http://schemas.openxmlformats.org/officeDocument/2006/relationships/ctrlProp" Target="../ctrlProps/ctrlProp308.xml"/><Relationship Id="rId72" Type="http://schemas.openxmlformats.org/officeDocument/2006/relationships/ctrlProp" Target="../ctrlProps/ctrlProp329.xml"/><Relationship Id="rId93" Type="http://schemas.openxmlformats.org/officeDocument/2006/relationships/ctrlProp" Target="../ctrlProps/ctrlProp350.xml"/><Relationship Id="rId189" Type="http://schemas.openxmlformats.org/officeDocument/2006/relationships/ctrlProp" Target="../ctrlProps/ctrlProp446.xml"/><Relationship Id="rId3" Type="http://schemas.openxmlformats.org/officeDocument/2006/relationships/vmlDrawing" Target="../drawings/vmlDrawing3.vml"/><Relationship Id="rId214" Type="http://schemas.openxmlformats.org/officeDocument/2006/relationships/ctrlProp" Target="../ctrlProps/ctrlProp47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491.xml"/><Relationship Id="rId5" Type="http://schemas.openxmlformats.org/officeDocument/2006/relationships/ctrlProp" Target="../ctrlProps/ctrlProp490.xml"/><Relationship Id="rId4" Type="http://schemas.openxmlformats.org/officeDocument/2006/relationships/ctrlProp" Target="../ctrlProps/ctrlProp48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X44"/>
  <sheetViews>
    <sheetView tabSelected="1" zoomScaleNormal="100" zoomScaleSheetLayoutView="100" workbookViewId="0">
      <selection activeCell="I52" sqref="I52:O52"/>
    </sheetView>
  </sheetViews>
  <sheetFormatPr defaultRowHeight="13.5" x14ac:dyDescent="0.15"/>
  <cols>
    <col min="1" max="1" width="23" customWidth="1"/>
    <col min="2" max="2" width="3.125" customWidth="1"/>
    <col min="3" max="3" width="5.125" customWidth="1"/>
    <col min="4" max="4" width="3.25" customWidth="1"/>
    <col min="5" max="5" width="4.625" customWidth="1"/>
    <col min="6" max="6" width="3.25" customWidth="1"/>
    <col min="7" max="7" width="4.625" customWidth="1"/>
    <col min="8" max="8" width="3.25" customWidth="1"/>
    <col min="9" max="9" width="12.375" customWidth="1"/>
    <col min="10" max="10" width="7.625" customWidth="1"/>
    <col min="11" max="11" width="3.5" customWidth="1"/>
    <col min="12" max="12" width="4.625" customWidth="1"/>
    <col min="13" max="13" width="3.5" customWidth="1"/>
    <col min="14" max="14" width="4.625" customWidth="1"/>
    <col min="15" max="15" width="3.5" customWidth="1"/>
    <col min="16" max="16" width="9.25" customWidth="1"/>
    <col min="17" max="17" width="25.75" customWidth="1"/>
    <col min="18" max="18" width="3.625" customWidth="1"/>
  </cols>
  <sheetData>
    <row r="1" spans="1:24" x14ac:dyDescent="0.15">
      <c r="K1" s="136">
        <v>23</v>
      </c>
      <c r="M1" s="40" t="s">
        <v>142</v>
      </c>
      <c r="N1" s="40" t="s">
        <v>144</v>
      </c>
      <c r="O1" s="40" t="s">
        <v>145</v>
      </c>
      <c r="P1" s="77" t="s">
        <v>146</v>
      </c>
      <c r="X1" s="136">
        <f>ROW()</f>
        <v>1</v>
      </c>
    </row>
    <row r="2" spans="1:24" ht="18" customHeight="1" x14ac:dyDescent="0.15">
      <c r="A2" s="229" t="str">
        <f>"福祉サービス第三者評価結果報告書【" &amp; I44 &amp; "】"</f>
        <v>福祉サービス第三者評価結果報告書【令和4年度】</v>
      </c>
      <c r="B2" s="229"/>
      <c r="C2" s="229"/>
      <c r="D2" s="229"/>
      <c r="E2" s="229"/>
      <c r="F2" s="229"/>
      <c r="G2" s="229"/>
      <c r="H2" s="229"/>
      <c r="I2" s="229"/>
      <c r="J2" s="229"/>
      <c r="K2" s="229"/>
      <c r="L2" s="229"/>
      <c r="M2" s="229"/>
      <c r="N2" s="229"/>
      <c r="O2" s="229"/>
      <c r="P2" s="41"/>
      <c r="Q2" s="41"/>
      <c r="R2" s="41"/>
      <c r="X2" s="136">
        <f>ROW()</f>
        <v>2</v>
      </c>
    </row>
    <row r="3" spans="1:24" ht="14.25" x14ac:dyDescent="0.15">
      <c r="J3" s="42"/>
      <c r="K3" s="43" t="s">
        <v>17</v>
      </c>
      <c r="L3" s="42"/>
      <c r="M3" s="43" t="s">
        <v>18</v>
      </c>
      <c r="N3" s="42"/>
      <c r="O3" s="43" t="s">
        <v>19</v>
      </c>
      <c r="Q3" s="41"/>
      <c r="R3" s="41"/>
      <c r="X3" s="136">
        <f>ROW()</f>
        <v>3</v>
      </c>
    </row>
    <row r="4" spans="1:24" ht="8.25" customHeight="1" x14ac:dyDescent="0.15">
      <c r="X4" s="136">
        <f>ROW()</f>
        <v>4</v>
      </c>
    </row>
    <row r="5" spans="1:24" x14ac:dyDescent="0.15">
      <c r="A5" t="s">
        <v>20</v>
      </c>
      <c r="X5" s="136">
        <f>ROW()</f>
        <v>5</v>
      </c>
    </row>
    <row r="6" spans="1:24" x14ac:dyDescent="0.15">
      <c r="A6" t="s">
        <v>111</v>
      </c>
      <c r="X6" s="136">
        <f>ROW()</f>
        <v>6</v>
      </c>
    </row>
    <row r="7" spans="1:24" ht="10.5" customHeight="1" x14ac:dyDescent="0.15">
      <c r="X7" s="136">
        <f>ROW()</f>
        <v>7</v>
      </c>
    </row>
    <row r="8" spans="1:24" ht="12" customHeight="1" x14ac:dyDescent="0.15">
      <c r="D8" s="230" t="s">
        <v>100</v>
      </c>
      <c r="E8" s="231"/>
      <c r="F8" s="232"/>
      <c r="G8" s="232"/>
      <c r="H8" s="232"/>
      <c r="I8" s="44"/>
      <c r="J8" s="44"/>
      <c r="K8" s="44"/>
      <c r="L8" s="44"/>
      <c r="M8" s="44"/>
      <c r="N8" s="44"/>
      <c r="O8" s="45"/>
      <c r="X8" s="136">
        <f>ROW()</f>
        <v>8</v>
      </c>
    </row>
    <row r="9" spans="1:24" ht="33" customHeight="1" x14ac:dyDescent="0.15">
      <c r="B9" s="46"/>
      <c r="C9" s="46"/>
      <c r="D9" s="230" t="s">
        <v>101</v>
      </c>
      <c r="E9" s="231"/>
      <c r="F9" s="226"/>
      <c r="G9" s="233"/>
      <c r="H9" s="233"/>
      <c r="I9" s="233"/>
      <c r="J9" s="233"/>
      <c r="K9" s="233"/>
      <c r="L9" s="233"/>
      <c r="M9" s="233"/>
      <c r="N9" s="233"/>
      <c r="O9" s="233"/>
      <c r="X9" s="136">
        <f>ROW()</f>
        <v>9</v>
      </c>
    </row>
    <row r="10" spans="1:24" ht="52.5" customHeight="1" x14ac:dyDescent="0.15">
      <c r="B10" s="46"/>
      <c r="C10" s="46"/>
      <c r="D10" s="46"/>
      <c r="E10" s="46" t="s">
        <v>118</v>
      </c>
      <c r="F10" s="224"/>
      <c r="G10" s="224"/>
      <c r="H10" s="224"/>
      <c r="I10" s="224"/>
      <c r="J10" s="224"/>
      <c r="K10" s="224"/>
      <c r="L10" s="224"/>
      <c r="M10" s="224"/>
      <c r="N10" s="224"/>
      <c r="O10" s="224"/>
      <c r="X10" s="136">
        <f>ROW()</f>
        <v>10</v>
      </c>
    </row>
    <row r="11" spans="1:24" ht="18" customHeight="1" x14ac:dyDescent="0.15">
      <c r="A11" s="46"/>
      <c r="E11" s="46" t="s">
        <v>102</v>
      </c>
      <c r="G11" s="47"/>
      <c r="H11" s="48"/>
      <c r="I11" s="49"/>
      <c r="J11" s="50" t="s">
        <v>22</v>
      </c>
      <c r="K11" s="51"/>
      <c r="L11" s="52" t="s">
        <v>119</v>
      </c>
      <c r="M11" s="225"/>
      <c r="N11" s="226"/>
      <c r="O11" s="53"/>
    </row>
    <row r="12" spans="1:24" ht="16.5" customHeight="1" x14ac:dyDescent="0.15">
      <c r="B12" s="46"/>
      <c r="C12" s="46"/>
      <c r="D12" s="46"/>
      <c r="E12" s="46" t="s">
        <v>103</v>
      </c>
      <c r="F12" s="227"/>
      <c r="G12" s="227"/>
      <c r="H12" s="227"/>
      <c r="I12" s="227"/>
      <c r="J12" s="227"/>
      <c r="K12" s="227"/>
      <c r="L12" s="227"/>
      <c r="M12" s="227"/>
      <c r="N12" s="227"/>
      <c r="O12" s="228"/>
    </row>
    <row r="13" spans="1:24" ht="13.5" customHeight="1" x14ac:dyDescent="0.15">
      <c r="E13" s="46" t="s">
        <v>120</v>
      </c>
      <c r="F13" s="182"/>
      <c r="G13" s="182"/>
      <c r="H13" s="182"/>
      <c r="I13" s="182"/>
      <c r="J13" s="182"/>
      <c r="K13" s="182"/>
      <c r="L13" s="182"/>
      <c r="M13" s="182"/>
      <c r="N13" s="182"/>
      <c r="O13" s="54" t="s">
        <v>23</v>
      </c>
    </row>
    <row r="14" spans="1:24" ht="18" customHeight="1" x14ac:dyDescent="0.15">
      <c r="A14" s="55" t="s">
        <v>121</v>
      </c>
    </row>
    <row r="15" spans="1:24" ht="13.5" customHeight="1" x14ac:dyDescent="0.15"/>
    <row r="16" spans="1:24" ht="13.5" customHeight="1" x14ac:dyDescent="0.15">
      <c r="A16" s="212" t="s">
        <v>24</v>
      </c>
      <c r="B16" s="215" t="s">
        <v>25</v>
      </c>
      <c r="C16" s="216"/>
      <c r="D16" s="216"/>
      <c r="E16" s="216"/>
      <c r="F16" s="216"/>
      <c r="G16" s="216"/>
      <c r="H16" s="217"/>
      <c r="I16" s="56" t="s">
        <v>26</v>
      </c>
      <c r="J16" s="215" t="s">
        <v>27</v>
      </c>
      <c r="K16" s="216"/>
      <c r="L16" s="216"/>
      <c r="M16" s="216"/>
      <c r="N16" s="216"/>
      <c r="O16" s="217"/>
      <c r="P16" s="2"/>
      <c r="Q16" s="2"/>
      <c r="R16" s="2"/>
      <c r="S16" s="2"/>
      <c r="T16" s="2"/>
      <c r="U16" s="2"/>
      <c r="V16" s="2"/>
    </row>
    <row r="17" spans="1:24" ht="18" customHeight="1" x14ac:dyDescent="0.15">
      <c r="A17" s="213"/>
      <c r="B17" s="57" t="s">
        <v>28</v>
      </c>
      <c r="C17" s="196"/>
      <c r="D17" s="218"/>
      <c r="E17" s="218"/>
      <c r="F17" s="218"/>
      <c r="G17" s="218"/>
      <c r="H17" s="219"/>
      <c r="I17" s="144" t="str">
        <f t="shared" ref="I17:I22" si="0">IF(S17,"福祉","") &amp;IF(AND(S17,T17),"、","") &amp;IF(T17,"経営","")</f>
        <v/>
      </c>
      <c r="J17" s="220"/>
      <c r="K17" s="221"/>
      <c r="L17" s="222"/>
      <c r="M17" s="222"/>
      <c r="N17" s="222"/>
      <c r="O17" s="223"/>
      <c r="P17" s="2"/>
      <c r="Q17" s="2"/>
      <c r="R17" s="2"/>
      <c r="S17" s="58" t="b">
        <v>0</v>
      </c>
      <c r="T17" s="58" t="b">
        <v>0</v>
      </c>
      <c r="U17" s="2"/>
      <c r="V17" s="2"/>
    </row>
    <row r="18" spans="1:24" ht="18" customHeight="1" x14ac:dyDescent="0.15">
      <c r="A18" s="213"/>
      <c r="B18" s="57" t="s">
        <v>29</v>
      </c>
      <c r="C18" s="196"/>
      <c r="D18" s="218"/>
      <c r="E18" s="218"/>
      <c r="F18" s="218"/>
      <c r="G18" s="218"/>
      <c r="H18" s="218"/>
      <c r="I18" s="144" t="str">
        <f t="shared" si="0"/>
        <v/>
      </c>
      <c r="J18" s="220"/>
      <c r="K18" s="221"/>
      <c r="L18" s="222"/>
      <c r="M18" s="222"/>
      <c r="N18" s="222"/>
      <c r="O18" s="223"/>
      <c r="P18" s="2"/>
      <c r="Q18" s="2"/>
      <c r="R18" s="2"/>
      <c r="S18" s="58" t="b">
        <v>0</v>
      </c>
      <c r="T18" s="58" t="b">
        <v>0</v>
      </c>
      <c r="U18" s="2"/>
      <c r="V18" s="2"/>
    </row>
    <row r="19" spans="1:24" ht="18" customHeight="1" x14ac:dyDescent="0.15">
      <c r="A19" s="213"/>
      <c r="B19" s="57" t="s">
        <v>30</v>
      </c>
      <c r="C19" s="196"/>
      <c r="D19" s="218"/>
      <c r="E19" s="218"/>
      <c r="F19" s="218"/>
      <c r="G19" s="218"/>
      <c r="H19" s="218"/>
      <c r="I19" s="144" t="str">
        <f t="shared" si="0"/>
        <v/>
      </c>
      <c r="J19" s="220"/>
      <c r="K19" s="221"/>
      <c r="L19" s="222"/>
      <c r="M19" s="222"/>
      <c r="N19" s="222"/>
      <c r="O19" s="223"/>
      <c r="P19" s="2"/>
      <c r="Q19" s="2"/>
      <c r="R19" s="2"/>
      <c r="S19" s="58" t="b">
        <v>0</v>
      </c>
      <c r="T19" s="58" t="b">
        <v>0</v>
      </c>
      <c r="U19" s="2"/>
      <c r="V19" s="2"/>
    </row>
    <row r="20" spans="1:24" ht="18" customHeight="1" x14ac:dyDescent="0.15">
      <c r="A20" s="213"/>
      <c r="B20" s="57" t="s">
        <v>49</v>
      </c>
      <c r="C20" s="196"/>
      <c r="D20" s="218"/>
      <c r="E20" s="218"/>
      <c r="F20" s="218"/>
      <c r="G20" s="218"/>
      <c r="H20" s="218"/>
      <c r="I20" s="144" t="str">
        <f t="shared" si="0"/>
        <v/>
      </c>
      <c r="J20" s="220"/>
      <c r="K20" s="221"/>
      <c r="L20" s="222"/>
      <c r="M20" s="222"/>
      <c r="N20" s="222"/>
      <c r="O20" s="223"/>
      <c r="P20" s="2"/>
      <c r="Q20" s="2"/>
      <c r="R20" s="2"/>
      <c r="S20" s="58" t="b">
        <v>0</v>
      </c>
      <c r="T20" s="58" t="b">
        <v>0</v>
      </c>
      <c r="U20" s="2"/>
      <c r="V20" s="2"/>
    </row>
    <row r="21" spans="1:24" ht="18" customHeight="1" x14ac:dyDescent="0.15">
      <c r="A21" s="213"/>
      <c r="B21" s="57" t="s">
        <v>122</v>
      </c>
      <c r="C21" s="196"/>
      <c r="D21" s="218"/>
      <c r="E21" s="218"/>
      <c r="F21" s="218"/>
      <c r="G21" s="218"/>
      <c r="H21" s="218"/>
      <c r="I21" s="144" t="str">
        <f t="shared" si="0"/>
        <v/>
      </c>
      <c r="J21" s="220"/>
      <c r="K21" s="221"/>
      <c r="L21" s="222"/>
      <c r="M21" s="222"/>
      <c r="N21" s="222"/>
      <c r="O21" s="223"/>
      <c r="P21" s="2"/>
      <c r="Q21" s="2"/>
      <c r="R21" s="2"/>
      <c r="S21" s="58" t="b">
        <v>0</v>
      </c>
      <c r="T21" s="58" t="b">
        <v>0</v>
      </c>
      <c r="U21" s="2"/>
      <c r="V21" s="2"/>
    </row>
    <row r="22" spans="1:24" ht="18" customHeight="1" x14ac:dyDescent="0.15">
      <c r="A22" s="214"/>
      <c r="B22" s="57" t="s">
        <v>50</v>
      </c>
      <c r="C22" s="196"/>
      <c r="D22" s="218"/>
      <c r="E22" s="218"/>
      <c r="F22" s="218"/>
      <c r="G22" s="218"/>
      <c r="H22" s="218"/>
      <c r="I22" s="144" t="str">
        <f t="shared" si="0"/>
        <v/>
      </c>
      <c r="J22" s="220"/>
      <c r="K22" s="221"/>
      <c r="L22" s="222"/>
      <c r="M22" s="222"/>
      <c r="N22" s="222"/>
      <c r="O22" s="223"/>
      <c r="P22" s="2"/>
      <c r="Q22" s="2"/>
      <c r="R22" s="2"/>
      <c r="S22" s="58" t="b">
        <v>0</v>
      </c>
      <c r="T22" s="58" t="b">
        <v>0</v>
      </c>
      <c r="U22" s="2"/>
      <c r="V22" s="2"/>
    </row>
    <row r="23" spans="1:24" ht="36" customHeight="1" x14ac:dyDescent="0.15">
      <c r="A23" s="134" t="s">
        <v>123</v>
      </c>
      <c r="B23" s="202" t="s">
        <v>143</v>
      </c>
      <c r="C23" s="203"/>
      <c r="D23" s="203"/>
      <c r="E23" s="203"/>
      <c r="F23" s="203"/>
      <c r="G23" s="203"/>
      <c r="H23" s="203"/>
      <c r="I23" s="203"/>
      <c r="J23" s="204"/>
      <c r="K23" s="204"/>
      <c r="L23" s="204"/>
      <c r="M23" s="204"/>
      <c r="N23" s="204"/>
      <c r="O23" s="204"/>
      <c r="P23" s="2"/>
      <c r="Q23" s="2"/>
      <c r="R23" s="2"/>
      <c r="S23" s="135" t="b">
        <v>0</v>
      </c>
      <c r="T23" s="135" t="b">
        <v>1</v>
      </c>
      <c r="U23" s="2"/>
      <c r="V23" s="2"/>
    </row>
    <row r="24" spans="1:24" ht="45" customHeight="1" x14ac:dyDescent="0.15">
      <c r="A24" s="163" t="s">
        <v>31</v>
      </c>
      <c r="B24" s="210"/>
      <c r="C24" s="211"/>
      <c r="D24" s="211"/>
      <c r="E24" s="211"/>
      <c r="F24" s="211"/>
      <c r="G24" s="211"/>
      <c r="H24" s="211"/>
      <c r="I24" s="211"/>
      <c r="J24" s="211"/>
      <c r="K24" s="205" t="s">
        <v>141</v>
      </c>
      <c r="L24" s="206"/>
      <c r="M24" s="207"/>
      <c r="N24" s="208"/>
      <c r="O24" s="209"/>
      <c r="P24" s="2"/>
      <c r="Q24" s="2"/>
      <c r="R24" s="2"/>
      <c r="S24" s="135"/>
      <c r="T24" s="2"/>
      <c r="U24" s="2"/>
      <c r="V24" s="2"/>
    </row>
    <row r="25" spans="1:24" ht="18" customHeight="1" x14ac:dyDescent="0.15">
      <c r="A25" s="183" t="s">
        <v>32</v>
      </c>
      <c r="B25" s="186" t="s">
        <v>33</v>
      </c>
      <c r="C25" s="187"/>
      <c r="D25" s="188"/>
      <c r="E25" s="189"/>
      <c r="F25" s="190"/>
      <c r="G25" s="59"/>
      <c r="H25" s="59"/>
      <c r="I25" s="59"/>
      <c r="J25" s="59"/>
      <c r="K25" s="199" t="str">
        <f>IF(M24="","指定番号を入力してください","")</f>
        <v>指定番号を入力してください</v>
      </c>
      <c r="L25" s="200"/>
      <c r="M25" s="200"/>
      <c r="N25" s="200"/>
      <c r="O25" s="201"/>
      <c r="P25" s="2"/>
      <c r="Q25" s="2"/>
      <c r="R25" s="2"/>
      <c r="S25" s="2"/>
      <c r="T25" s="2"/>
      <c r="U25" s="2"/>
      <c r="V25" s="2"/>
    </row>
    <row r="26" spans="1:24" s="62" customFormat="1" ht="18" customHeight="1" x14ac:dyDescent="0.15">
      <c r="A26" s="184"/>
      <c r="B26" s="186" t="s">
        <v>21</v>
      </c>
      <c r="C26" s="187"/>
      <c r="D26" s="188"/>
      <c r="E26" s="191"/>
      <c r="F26" s="191"/>
      <c r="G26" s="191"/>
      <c r="H26" s="191"/>
      <c r="I26" s="191"/>
      <c r="J26" s="191"/>
      <c r="K26" s="191"/>
      <c r="L26" s="191"/>
      <c r="M26" s="191"/>
      <c r="N26" s="191"/>
      <c r="O26" s="192"/>
      <c r="P26" s="60"/>
      <c r="Q26" s="2"/>
      <c r="R26" s="61"/>
      <c r="S26" s="61"/>
      <c r="T26" s="61"/>
      <c r="U26" s="61"/>
      <c r="V26" s="61"/>
      <c r="W26" s="61"/>
      <c r="X26" s="61"/>
    </row>
    <row r="27" spans="1:24" ht="18" customHeight="1" x14ac:dyDescent="0.15">
      <c r="A27" s="185"/>
      <c r="B27" s="186" t="s">
        <v>34</v>
      </c>
      <c r="C27" s="187"/>
      <c r="D27" s="193"/>
      <c r="E27" s="194"/>
      <c r="F27" s="194"/>
      <c r="G27" s="195"/>
      <c r="H27" s="63"/>
      <c r="I27" s="63"/>
      <c r="J27" s="63"/>
      <c r="K27" s="63"/>
      <c r="L27" s="63"/>
      <c r="M27" s="63"/>
      <c r="N27" s="63"/>
      <c r="O27" s="64"/>
      <c r="P27" s="2"/>
      <c r="Q27" s="2"/>
      <c r="R27" s="2"/>
      <c r="S27" s="2"/>
      <c r="T27" s="2"/>
      <c r="U27" s="2"/>
      <c r="V27" s="2"/>
    </row>
    <row r="28" spans="1:24" ht="18" customHeight="1" x14ac:dyDescent="0.15">
      <c r="A28" s="65" t="s">
        <v>35</v>
      </c>
      <c r="B28" s="196"/>
      <c r="C28" s="197"/>
      <c r="D28" s="197"/>
      <c r="E28" s="197"/>
      <c r="F28" s="197"/>
      <c r="G28" s="197"/>
      <c r="H28" s="197"/>
      <c r="I28" s="197"/>
      <c r="J28" s="197"/>
      <c r="K28" s="197"/>
      <c r="L28" s="197"/>
      <c r="M28" s="197"/>
      <c r="N28" s="197"/>
      <c r="O28" s="198"/>
      <c r="P28" s="2"/>
      <c r="Q28" s="2"/>
      <c r="R28" s="2"/>
      <c r="S28" s="2"/>
      <c r="T28" s="2"/>
      <c r="U28" s="2"/>
      <c r="V28" s="2"/>
    </row>
    <row r="29" spans="1:24" ht="18" customHeight="1" x14ac:dyDescent="0.15">
      <c r="A29" s="66" t="s">
        <v>124</v>
      </c>
      <c r="B29" s="173"/>
      <c r="C29" s="174"/>
      <c r="D29" s="57" t="s">
        <v>17</v>
      </c>
      <c r="E29" s="67"/>
      <c r="F29" s="57" t="s">
        <v>18</v>
      </c>
      <c r="G29" s="67"/>
      <c r="H29" s="68" t="s">
        <v>36</v>
      </c>
      <c r="I29" s="175" t="str">
        <f>IF(B29="","契約日を入力してください。",IF(E29="","契約日を入力してください。",IF(G29="","契約日を入力してください。","")))</f>
        <v>契約日を入力してください。</v>
      </c>
      <c r="J29" s="176"/>
      <c r="K29" s="176"/>
      <c r="L29" s="176"/>
      <c r="M29" s="176"/>
      <c r="N29" s="176"/>
      <c r="O29" s="177"/>
      <c r="P29" s="69"/>
      <c r="Q29" s="2"/>
      <c r="R29" s="2"/>
      <c r="S29" s="2"/>
      <c r="T29" s="2"/>
      <c r="U29" s="2"/>
      <c r="V29" s="2"/>
    </row>
    <row r="30" spans="1:24" ht="18" customHeight="1" x14ac:dyDescent="0.15">
      <c r="A30" s="66" t="s">
        <v>37</v>
      </c>
      <c r="B30" s="173"/>
      <c r="C30" s="174"/>
      <c r="D30" s="57" t="s">
        <v>17</v>
      </c>
      <c r="E30" s="67"/>
      <c r="F30" s="57" t="s">
        <v>18</v>
      </c>
      <c r="G30" s="67"/>
      <c r="H30" s="68" t="s">
        <v>36</v>
      </c>
      <c r="I30" s="175" t="str">
        <f>IF(B30="","利用者調査票配付日（実施日）を入力してください。",IF(E30="","利用者調査票配付日（実施日）を入力してください。",IF(G30="","利用者調査票配付日（実施日）を入力してください。",IF(DATE(B29,E29,G29)&gt;DATE(B30,E30,G30),"契約日より前になっています。",""))))</f>
        <v>利用者調査票配付日（実施日）を入力してください。</v>
      </c>
      <c r="J30" s="176"/>
      <c r="K30" s="176"/>
      <c r="L30" s="176"/>
      <c r="M30" s="176"/>
      <c r="N30" s="176"/>
      <c r="O30" s="177"/>
      <c r="P30" s="69"/>
      <c r="Q30" s="2"/>
      <c r="R30" s="2"/>
      <c r="S30" s="2"/>
      <c r="T30" s="2"/>
      <c r="U30" s="2"/>
      <c r="V30" s="2"/>
    </row>
    <row r="31" spans="1:24" ht="18" customHeight="1" x14ac:dyDescent="0.15">
      <c r="A31" s="66" t="s">
        <v>38</v>
      </c>
      <c r="B31" s="173"/>
      <c r="C31" s="174"/>
      <c r="D31" s="57" t="s">
        <v>17</v>
      </c>
      <c r="E31" s="67"/>
      <c r="F31" s="57" t="s">
        <v>18</v>
      </c>
      <c r="G31" s="67"/>
      <c r="H31" s="68" t="s">
        <v>36</v>
      </c>
      <c r="I31" s="175" t="str">
        <f>IF(B31="","利用者調査結果報告日を入力してください。",IF(E31="","利用者調査結果報告日を入力してください。",IF(G31="","利用者調査結果報告日を入力してください。",IF(DATE(B30,E30,G30)&gt;DATE(B31,E31,G31),"利用者調査票配付日より前になっています。",IF(G34&lt;&gt;"",IF(DATE(B31,E31,G31)&gt;=DATE(B34,E34,G34),"訪問調査日より前になっていません。",""),"")))))</f>
        <v>利用者調査結果報告日を入力してください。</v>
      </c>
      <c r="J31" s="176"/>
      <c r="K31" s="176"/>
      <c r="L31" s="176"/>
      <c r="M31" s="176"/>
      <c r="N31" s="176"/>
      <c r="O31" s="177"/>
      <c r="P31" s="69"/>
      <c r="Q31" s="69"/>
      <c r="R31" s="2"/>
      <c r="S31" s="2"/>
      <c r="T31" s="2"/>
      <c r="U31" s="2"/>
      <c r="V31" s="2"/>
    </row>
    <row r="32" spans="1:24" ht="18" customHeight="1" x14ac:dyDescent="0.15">
      <c r="A32" s="66" t="s">
        <v>39</v>
      </c>
      <c r="B32" s="173"/>
      <c r="C32" s="174"/>
      <c r="D32" s="70" t="s">
        <v>40</v>
      </c>
      <c r="E32" s="67"/>
      <c r="F32" s="70" t="s">
        <v>41</v>
      </c>
      <c r="G32" s="67"/>
      <c r="H32" s="71" t="s">
        <v>42</v>
      </c>
      <c r="I32" s="175" t="str">
        <f>IF(B32="","自己評価の調査票配付日を入力してください。",IF(E32="","自己評価の調査票配付日を入力してください。",IF(G32="","自己評価の調査票配付日を入力してください。",IF(DATE(B29,E29,G29)&gt;DATE(B32,E32,G32),"契約日より前になっています。",""))))</f>
        <v>自己評価の調査票配付日を入力してください。</v>
      </c>
      <c r="J32" s="176"/>
      <c r="K32" s="176"/>
      <c r="L32" s="176"/>
      <c r="M32" s="176"/>
      <c r="N32" s="176"/>
      <c r="O32" s="177"/>
      <c r="P32" s="69"/>
      <c r="Q32" s="69"/>
      <c r="R32" s="2"/>
      <c r="S32" s="2"/>
      <c r="T32" s="2"/>
      <c r="U32" s="2"/>
      <c r="V32" s="2"/>
    </row>
    <row r="33" spans="1:24" ht="18" customHeight="1" x14ac:dyDescent="0.15">
      <c r="A33" s="66" t="s">
        <v>43</v>
      </c>
      <c r="B33" s="173"/>
      <c r="C33" s="174"/>
      <c r="D33" s="57" t="s">
        <v>17</v>
      </c>
      <c r="E33" s="67"/>
      <c r="F33" s="57" t="s">
        <v>18</v>
      </c>
      <c r="G33" s="67"/>
      <c r="H33" s="68" t="s">
        <v>36</v>
      </c>
      <c r="I33" s="175" t="str">
        <f>IF(B33="","自己評価結果報告日を入力してください。",IF(E33="","自己評価結果報告日を入力してください。",IF(G33="","自己評価結果報告日を入力してください。",IF(DATE(B32,E32,G32)&gt;=DATE(B33,E33,G33),"自己評価の調査票配付日より後になっていません。",IF(G34&lt;&gt;"",IF(DATE(B33,E33,G33)&gt;=DATE(B34,E34,G34),"訪問調査日より前になっていません。",""),"")))))</f>
        <v>自己評価結果報告日を入力してください。</v>
      </c>
      <c r="J33" s="176"/>
      <c r="K33" s="176"/>
      <c r="L33" s="176"/>
      <c r="M33" s="176"/>
      <c r="N33" s="176"/>
      <c r="O33" s="177"/>
      <c r="P33" s="69"/>
      <c r="Q33" s="2"/>
      <c r="R33" s="2"/>
      <c r="S33" s="2"/>
      <c r="T33" s="2"/>
      <c r="U33" s="2"/>
      <c r="V33" s="2"/>
    </row>
    <row r="34" spans="1:24" ht="18" customHeight="1" x14ac:dyDescent="0.15">
      <c r="A34" s="66" t="s">
        <v>125</v>
      </c>
      <c r="B34" s="173"/>
      <c r="C34" s="174"/>
      <c r="D34" s="57" t="s">
        <v>17</v>
      </c>
      <c r="E34" s="67"/>
      <c r="F34" s="57" t="s">
        <v>18</v>
      </c>
      <c r="G34" s="67"/>
      <c r="H34" s="68" t="s">
        <v>36</v>
      </c>
      <c r="I34" s="175" t="str">
        <f>IF(B34="","訪問調査日を入力してください。",IF(E34="","訪問調査日を入力してください。",IF(G34="","訪問調査日を入力してください。","")))</f>
        <v>訪問調査日を入力してください。</v>
      </c>
      <c r="J34" s="176"/>
      <c r="K34" s="176"/>
      <c r="L34" s="176"/>
      <c r="M34" s="176"/>
      <c r="N34" s="176"/>
      <c r="O34" s="177"/>
      <c r="P34" s="69"/>
      <c r="Q34" s="2"/>
      <c r="R34" s="2"/>
      <c r="S34" s="2"/>
      <c r="T34" s="2"/>
      <c r="U34" s="2"/>
      <c r="V34" s="2"/>
    </row>
    <row r="35" spans="1:24" ht="18" customHeight="1" x14ac:dyDescent="0.15">
      <c r="A35" s="66" t="s">
        <v>126</v>
      </c>
      <c r="B35" s="173"/>
      <c r="C35" s="174"/>
      <c r="D35" s="57" t="s">
        <v>17</v>
      </c>
      <c r="E35" s="67"/>
      <c r="F35" s="57" t="s">
        <v>18</v>
      </c>
      <c r="G35" s="67"/>
      <c r="H35" s="68" t="s">
        <v>36</v>
      </c>
      <c r="I35" s="175" t="str">
        <f>IF(B35="","評価合議日を入力してください。",IF(E35="","評価合議日を入力してください。",IF(G35="","評価合議日を入力してください。",IF(DATE(B34,E34,G34)&gt;DATE(B35,E35,G35),"訪問調査日より前になっています。",""))))</f>
        <v>評価合議日を入力してください。</v>
      </c>
      <c r="J35" s="176"/>
      <c r="K35" s="176"/>
      <c r="L35" s="176"/>
      <c r="M35" s="176"/>
      <c r="N35" s="176"/>
      <c r="O35" s="177"/>
      <c r="P35" s="69"/>
      <c r="Q35" s="2"/>
      <c r="R35" s="2"/>
      <c r="S35" s="2"/>
      <c r="T35" s="2"/>
      <c r="U35" s="2"/>
      <c r="V35" s="2"/>
    </row>
    <row r="36" spans="1:24" ht="111" customHeight="1" x14ac:dyDescent="0.15">
      <c r="A36" s="72" t="s">
        <v>127</v>
      </c>
      <c r="B36" s="178"/>
      <c r="C36" s="179"/>
      <c r="D36" s="179"/>
      <c r="E36" s="179"/>
      <c r="F36" s="179"/>
      <c r="G36" s="179"/>
      <c r="H36" s="179"/>
      <c r="I36" s="179"/>
      <c r="J36" s="179"/>
      <c r="K36" s="179"/>
      <c r="L36" s="179"/>
      <c r="M36" s="179"/>
      <c r="N36" s="179"/>
      <c r="O36" s="180"/>
      <c r="P36" s="2" t="str">
        <f>IF(LEN(B36)=0,"",IF(256-LEN(B36)&gt;0,"残り" &amp; 256-LEN(B36) &amp; "文字",IF(256-LEN(B36)=0,"","文字数がオーバーしています")))</f>
        <v/>
      </c>
      <c r="Q36" s="2"/>
      <c r="R36" s="2"/>
      <c r="S36" s="2"/>
      <c r="T36" s="2"/>
      <c r="U36" s="2"/>
      <c r="V36" s="2"/>
    </row>
    <row r="38" spans="1:24" ht="57" customHeight="1" x14ac:dyDescent="0.15">
      <c r="B38" s="181" t="s">
        <v>128</v>
      </c>
      <c r="C38" s="181"/>
      <c r="D38" s="181"/>
      <c r="E38" s="181"/>
      <c r="F38" s="181"/>
      <c r="G38" s="181"/>
      <c r="H38" s="181"/>
      <c r="I38" s="181"/>
      <c r="J38" s="181"/>
      <c r="K38" s="181"/>
      <c r="L38" s="181"/>
      <c r="M38" s="181"/>
      <c r="N38" s="181"/>
      <c r="O38" s="181"/>
      <c r="P38" s="73"/>
      <c r="Q38" s="73"/>
      <c r="R38" s="73"/>
    </row>
    <row r="40" spans="1:24" s="62" customFormat="1" x14ac:dyDescent="0.15">
      <c r="J40" s="42"/>
      <c r="K40" s="62" t="s">
        <v>40</v>
      </c>
      <c r="L40" s="42"/>
      <c r="M40" s="62" t="s">
        <v>44</v>
      </c>
      <c r="N40" s="42"/>
      <c r="O40" s="62" t="s">
        <v>45</v>
      </c>
      <c r="Q40"/>
      <c r="R40" s="61"/>
      <c r="S40" s="61"/>
      <c r="T40" s="61"/>
      <c r="U40" s="61"/>
      <c r="V40" s="61"/>
      <c r="W40" s="61"/>
      <c r="X40" s="61"/>
    </row>
    <row r="41" spans="1:24" s="62" customFormat="1" ht="13.5" customHeight="1" x14ac:dyDescent="0.15">
      <c r="Q41" s="150"/>
    </row>
    <row r="42" spans="1:24" ht="18" customHeight="1" x14ac:dyDescent="0.15">
      <c r="B42" s="46"/>
      <c r="C42" s="46"/>
      <c r="D42" s="46"/>
      <c r="E42" s="46"/>
      <c r="F42" s="46"/>
      <c r="G42" s="46"/>
      <c r="H42" s="46" t="s">
        <v>46</v>
      </c>
      <c r="I42" s="182"/>
      <c r="J42" s="182"/>
      <c r="K42" s="182"/>
      <c r="L42" s="182"/>
      <c r="M42" s="182"/>
      <c r="N42" s="182"/>
      <c r="O42" s="74" t="s">
        <v>47</v>
      </c>
    </row>
    <row r="44" spans="1:24" x14ac:dyDescent="0.15">
      <c r="H44" s="46" t="s">
        <v>48</v>
      </c>
      <c r="I44" s="170" t="s">
        <v>148</v>
      </c>
      <c r="J44" s="171"/>
      <c r="K44" s="171"/>
      <c r="L44" s="171"/>
      <c r="M44" s="171"/>
      <c r="N44" s="171"/>
      <c r="O44" s="172"/>
    </row>
  </sheetData>
  <sheetProtection algorithmName="SHA-512" hashValue="VvrN6ksl2aAs/7RHaJ6oh07BvpV6aZSTKSyDxCxkxbM4bQcRqPqOcDWVMPHea9eaRvkkV3ZySsqNLC0for3ZZg==" saltValue="OIV1xssl1YnhI9RKvTpbiw==" spinCount="100000" sheet="1" objects="1" scenarios="1" formatCells="0"/>
  <mergeCells count="56">
    <mergeCell ref="A2:O2"/>
    <mergeCell ref="D8:E8"/>
    <mergeCell ref="F8:H8"/>
    <mergeCell ref="D9:E9"/>
    <mergeCell ref="F9:O9"/>
    <mergeCell ref="F10:O10"/>
    <mergeCell ref="M11:N11"/>
    <mergeCell ref="C22:H22"/>
    <mergeCell ref="J22:O22"/>
    <mergeCell ref="F12:O12"/>
    <mergeCell ref="F13:N13"/>
    <mergeCell ref="A16:A22"/>
    <mergeCell ref="B16:H16"/>
    <mergeCell ref="J16:O16"/>
    <mergeCell ref="C17:H17"/>
    <mergeCell ref="J17:O17"/>
    <mergeCell ref="C18:H18"/>
    <mergeCell ref="J18:O18"/>
    <mergeCell ref="C19:H19"/>
    <mergeCell ref="J19:O19"/>
    <mergeCell ref="C20:H20"/>
    <mergeCell ref="J20:O20"/>
    <mergeCell ref="C21:H21"/>
    <mergeCell ref="J21:O21"/>
    <mergeCell ref="B23:I23"/>
    <mergeCell ref="J23:O23"/>
    <mergeCell ref="K24:L24"/>
    <mergeCell ref="M24:O24"/>
    <mergeCell ref="B24:J24"/>
    <mergeCell ref="B31:C31"/>
    <mergeCell ref="I31:O31"/>
    <mergeCell ref="A25:A27"/>
    <mergeCell ref="B25:C25"/>
    <mergeCell ref="D25:F25"/>
    <mergeCell ref="B26:C26"/>
    <mergeCell ref="D26:O26"/>
    <mergeCell ref="B27:C27"/>
    <mergeCell ref="D27:G27"/>
    <mergeCell ref="B28:O28"/>
    <mergeCell ref="B29:C29"/>
    <mergeCell ref="I29:O29"/>
    <mergeCell ref="B30:C30"/>
    <mergeCell ref="I30:O30"/>
    <mergeCell ref="K25:O25"/>
    <mergeCell ref="I44:O44"/>
    <mergeCell ref="B32:C32"/>
    <mergeCell ref="I32:O32"/>
    <mergeCell ref="B33:C33"/>
    <mergeCell ref="I33:O33"/>
    <mergeCell ref="B34:C34"/>
    <mergeCell ref="I34:O34"/>
    <mergeCell ref="B35:C35"/>
    <mergeCell ref="I35:O35"/>
    <mergeCell ref="B36:O36"/>
    <mergeCell ref="B38:O38"/>
    <mergeCell ref="I42:N42"/>
  </mergeCells>
  <phoneticPr fontId="2"/>
  <dataValidations count="17">
    <dataValidation type="custom" imeMode="disabled" operator="equal" allowBlank="1" showInputMessage="1" showErrorMessage="1" errorTitle="入力エラー" error="指定番号は半角数字10桁で入力して下さい。" sqref="M24" xr:uid="{00000000-0002-0000-0000-000000000000}">
      <formula1>AND(LEN(M24)=10,LENB(M24)=10,1&lt;=MIN(FIND(MID(M24,X1:X10,1),"0123456789")))</formula1>
    </dataValidation>
    <dataValidation type="textLength" imeMode="disabled" operator="lessThanOrEqual" allowBlank="1" showInputMessage="1" showErrorMessage="1" errorTitle="もう一度入力してください！" error="文字数がオーバーしました。_x000a_（4文字までになるように短くしてください。）" sqref="M11:N11" xr:uid="{00000000-0002-0000-0000-000002000000}">
      <formula1>4</formula1>
    </dataValidation>
    <dataValidation type="textLength" imeMode="disabled" operator="lessThanOrEqual" allowBlank="1" showInputMessage="1" showErrorMessage="1" errorTitle="もう一度入力してください！" error="文字数がオーバーしました。_x000a_（2文字までになるように短くしてください。）" sqref="K11" xr:uid="{00000000-0002-0000-0000-000003000000}">
      <formula1>2</formula1>
    </dataValidation>
    <dataValidation type="textLength" operator="lessThanOrEqual" allowBlank="1" showInputMessage="1" showErrorMessage="1" errorTitle="もう一度入力してください！" error="文字数がオーバーしました。_x000a_（128文字までになるように短くしてください。）" sqref="F10:O10" xr:uid="{00000000-0002-0000-0000-000004000000}">
      <formula1>128</formula1>
    </dataValidation>
    <dataValidation imeMode="halfAlpha" allowBlank="1" showInputMessage="1" showErrorMessage="1" sqref="H11 F12:O12" xr:uid="{00000000-0002-0000-0000-000005000000}"/>
    <dataValidation type="textLength" imeMode="halfAlpha" allowBlank="1" showInputMessage="1" showErrorMessage="1" sqref="G11" xr:uid="{00000000-0002-0000-0000-000006000000}">
      <formula1>0</formula1>
      <formula2>3</formula2>
    </dataValidation>
    <dataValidation imeMode="disabled" operator="lessThanOrEqual" allowBlank="1" showInputMessage="1" showErrorMessage="1" sqref="D27:G27" xr:uid="{00000000-0002-0000-0000-000007000000}"/>
    <dataValidation type="textLength" operator="lessThanOrEqual" allowBlank="1" showInputMessage="1" showErrorMessage="1" errorTitle="もう一度入力してください！" error="文字数がオーバーしました。_x000a_（8文字までになるように短くしてください。）" sqref="D25 F8:N8" xr:uid="{00000000-0002-0000-0000-000008000000}">
      <formula1>8</formula1>
    </dataValidation>
    <dataValidation type="textLength" imeMode="hiragana" operator="lessThanOrEqual" allowBlank="1" showInputMessage="1" showErrorMessage="1" errorTitle="もう一度入力してください！" error="文字数がオーバーしました。_x000a_（70文字までになるように短くしてください。）" sqref="B24 K24" xr:uid="{00000000-0002-0000-0000-000009000000}">
      <formula1>70</formula1>
    </dataValidation>
    <dataValidation type="textLength" imeMode="hiragana" operator="lessThanOrEqual" allowBlank="1" showErrorMessage="1" errorTitle="もう一度入力してください！" error="文字数がオーバーしました。_x000a_（30文字までになるように短くしてください。）" sqref="I44:O44" xr:uid="{00000000-0002-0000-0000-00000A000000}">
      <formula1>30</formula1>
    </dataValidation>
    <dataValidation imeMode="hiragana" allowBlank="1" showInputMessage="1" showErrorMessage="1" sqref="B28:O28 I17:I22 F9:O9 C18:C22 C17:H17" xr:uid="{00000000-0002-0000-0000-00000B000000}"/>
    <dataValidation type="whole" imeMode="disabled" allowBlank="1" showErrorMessage="1" errorTitle="もう一度入力してください！" error="数値が正しくありません。_x000a_（年は４桁で入力してください。）" sqref="B35:C35 J40 B33:B34 B29:C32 J3" xr:uid="{00000000-0002-0000-0000-00000C000000}">
      <formula1>1900</formula1>
      <formula2>2900</formula2>
    </dataValidation>
    <dataValidation type="textLength" imeMode="hiragana" operator="lessThanOrEqual" allowBlank="1" showErrorMessage="1" errorTitle="もう一度入力してください！" error="文字数がオーバーしました。_x000a_（256文字までになるように短くしてください。）" sqref="B36:O36 F32 D32 H32" xr:uid="{00000000-0002-0000-0000-00000D000000}">
      <formula1>256</formula1>
    </dataValidation>
    <dataValidation imeMode="on" allowBlank="1" showInputMessage="1" showErrorMessage="1" sqref="I42:N42" xr:uid="{00000000-0002-0000-0000-00000E000000}"/>
    <dataValidation type="whole" imeMode="disabled" allowBlank="1" showErrorMessage="1" errorTitle="もう一度入力してください！" error="数値が正しくありません。_x000a_（日は１～３１を入力してください。）_x000a_" sqref="N40 G29:G35 N3" xr:uid="{00000000-0002-0000-0000-00000F000000}">
      <formula1>1</formula1>
      <formula2>31</formula2>
    </dataValidation>
    <dataValidation type="whole" imeMode="disabled" allowBlank="1" showErrorMessage="1" errorTitle="もう一度入力してください！" error="数値が正しくありません。_x000a_（月は１～１２を入力してください。）_x000a_" sqref="L40 E29:E35 L3" xr:uid="{00000000-0002-0000-0000-000010000000}">
      <formula1>1</formula1>
      <formula2>12</formula2>
    </dataValidation>
    <dataValidation type="textLength" operator="equal" allowBlank="1" showInputMessage="1" showErrorMessage="1" errorTitle="入力エラー" error="修了者番号は半角英数字8桁で入力して下さい。" sqref="J17:O22" xr:uid="{468F4B16-782A-438F-9CCE-A03488EA5577}">
      <formula1>8</formula1>
    </dataValidation>
  </dataValidations>
  <printOptions horizontalCentered="1"/>
  <pageMargins left="0.59055118110236227" right="0.59055118110236227" top="0.39370078740157483" bottom="0.39370078740157483" header="0.31496062992125984" footer="0.31496062992125984"/>
  <pageSetup paperSize="9" scale="79" orientation="portrait" blackAndWhite="1"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52" r:id="rId4" name="Option Button 16">
              <controlPr defaultSize="0" autoFill="0" autoLine="0" autoPict="0">
                <anchor moveWithCells="1" sizeWithCells="1">
                  <from>
                    <xdr:col>6</xdr:col>
                    <xdr:colOff>85725</xdr:colOff>
                    <xdr:row>37</xdr:row>
                    <xdr:rowOff>209550</xdr:rowOff>
                  </from>
                  <to>
                    <xdr:col>11</xdr:col>
                    <xdr:colOff>209550</xdr:colOff>
                    <xdr:row>37</xdr:row>
                    <xdr:rowOff>419100</xdr:rowOff>
                  </to>
                </anchor>
              </controlPr>
            </control>
          </mc:Choice>
        </mc:AlternateContent>
        <mc:AlternateContent xmlns:mc="http://schemas.openxmlformats.org/markup-compatibility/2006">
          <mc:Choice Requires="x14">
            <control shapeId="14353" r:id="rId5" name="Option Button 17">
              <controlPr defaultSize="0" autoFill="0" autoLine="0" autoPict="0">
                <anchor moveWithCells="1" sizeWithCells="1">
                  <from>
                    <xdr:col>6</xdr:col>
                    <xdr:colOff>85725</xdr:colOff>
                    <xdr:row>37</xdr:row>
                    <xdr:rowOff>409575</xdr:rowOff>
                  </from>
                  <to>
                    <xdr:col>13</xdr:col>
                    <xdr:colOff>171450</xdr:colOff>
                    <xdr:row>37</xdr:row>
                    <xdr:rowOff>619125</xdr:rowOff>
                  </to>
                </anchor>
              </controlPr>
            </control>
          </mc:Choice>
        </mc:AlternateContent>
        <mc:AlternateContent xmlns:mc="http://schemas.openxmlformats.org/markup-compatibility/2006">
          <mc:Choice Requires="x14">
            <control shapeId="14354" r:id="rId6" name="Option Button 18">
              <controlPr defaultSize="0" autoFill="0" autoLine="0" autoPict="0">
                <anchor moveWithCells="1" sizeWithCells="1">
                  <from>
                    <xdr:col>6</xdr:col>
                    <xdr:colOff>85725</xdr:colOff>
                    <xdr:row>37</xdr:row>
                    <xdr:rowOff>619125</xdr:rowOff>
                  </from>
                  <to>
                    <xdr:col>12</xdr:col>
                    <xdr:colOff>76200</xdr:colOff>
                    <xdr:row>38</xdr:row>
                    <xdr:rowOff>95250</xdr:rowOff>
                  </to>
                </anchor>
              </controlPr>
            </control>
          </mc:Choice>
        </mc:AlternateContent>
        <mc:AlternateContent xmlns:mc="http://schemas.openxmlformats.org/markup-compatibility/2006">
          <mc:Choice Requires="x14">
            <control shapeId="14359" r:id="rId7" name="chkBox_AnsCtl">
              <controlPr defaultSize="0" autoFill="0" autoLine="0" autoPict="0">
                <anchor moveWithCells="1">
                  <from>
                    <xdr:col>9</xdr:col>
                    <xdr:colOff>19050</xdr:colOff>
                    <xdr:row>22</xdr:row>
                    <xdr:rowOff>9525</xdr:rowOff>
                  </from>
                  <to>
                    <xdr:col>13</xdr:col>
                    <xdr:colOff>85725</xdr:colOff>
                    <xdr:row>22</xdr:row>
                    <xdr:rowOff>238125</xdr:rowOff>
                  </to>
                </anchor>
              </controlPr>
            </control>
          </mc:Choice>
        </mc:AlternateContent>
        <mc:AlternateContent xmlns:mc="http://schemas.openxmlformats.org/markup-compatibility/2006">
          <mc:Choice Requires="x14">
            <control shapeId="14361" r:id="rId8" name="Option Button 25">
              <controlPr defaultSize="0" print="0" autoFill="0" autoLine="0" autoPict="0">
                <anchor moveWithCells="1" sizeWithCells="1">
                  <from>
                    <xdr:col>12</xdr:col>
                    <xdr:colOff>209550</xdr:colOff>
                    <xdr:row>37</xdr:row>
                    <xdr:rowOff>609600</xdr:rowOff>
                  </from>
                  <to>
                    <xdr:col>14</xdr:col>
                    <xdr:colOff>171450</xdr:colOff>
                    <xdr:row>38</xdr:row>
                    <xdr:rowOff>95250</xdr:rowOff>
                  </to>
                </anchor>
              </controlPr>
            </control>
          </mc:Choice>
        </mc:AlternateContent>
        <mc:AlternateContent xmlns:mc="http://schemas.openxmlformats.org/markup-compatibility/2006">
          <mc:Choice Requires="x14">
            <control shapeId="14362" r:id="rId9" name="Label 26">
              <controlPr defaultSize="0" print="0" autoFill="0" autoLine="0" autoPict="0">
                <anchor moveWithCells="1" sizeWithCells="1">
                  <from>
                    <xdr:col>12</xdr:col>
                    <xdr:colOff>238125</xdr:colOff>
                    <xdr:row>37</xdr:row>
                    <xdr:rowOff>390525</xdr:rowOff>
                  </from>
                  <to>
                    <xdr:col>14</xdr:col>
                    <xdr:colOff>85725</xdr:colOff>
                    <xdr:row>37</xdr:row>
                    <xdr:rowOff>600075</xdr:rowOff>
                  </to>
                </anchor>
              </controlPr>
            </control>
          </mc:Choice>
        </mc:AlternateContent>
        <mc:AlternateContent xmlns:mc="http://schemas.openxmlformats.org/markup-compatibility/2006">
          <mc:Choice Requires="x14">
            <control shapeId="14356" r:id="rId10" name="Check Box 20">
              <controlPr defaultSize="0" print="0" autoFill="0" autoLine="0" autoPict="0">
                <anchor moveWithCells="1" sizeWithCells="1">
                  <from>
                    <xdr:col>7</xdr:col>
                    <xdr:colOff>200025</xdr:colOff>
                    <xdr:row>21</xdr:row>
                    <xdr:rowOff>9525</xdr:rowOff>
                  </from>
                  <to>
                    <xdr:col>8</xdr:col>
                    <xdr:colOff>447675</xdr:colOff>
                    <xdr:row>21</xdr:row>
                    <xdr:rowOff>219075</xdr:rowOff>
                  </to>
                </anchor>
              </controlPr>
            </control>
          </mc:Choice>
        </mc:AlternateContent>
        <mc:AlternateContent xmlns:mc="http://schemas.openxmlformats.org/markup-compatibility/2006">
          <mc:Choice Requires="x14">
            <control shapeId="14357" r:id="rId11" name="Check Box 21">
              <controlPr defaultSize="0" print="0" autoFill="0" autoLine="0" autoPict="0">
                <anchor moveWithCells="1" sizeWithCells="1">
                  <from>
                    <xdr:col>8</xdr:col>
                    <xdr:colOff>447675</xdr:colOff>
                    <xdr:row>21</xdr:row>
                    <xdr:rowOff>28575</xdr:rowOff>
                  </from>
                  <to>
                    <xdr:col>8</xdr:col>
                    <xdr:colOff>904875</xdr:colOff>
                    <xdr:row>21</xdr:row>
                    <xdr:rowOff>200025</xdr:rowOff>
                  </to>
                </anchor>
              </controlPr>
            </control>
          </mc:Choice>
        </mc:AlternateContent>
        <mc:AlternateContent xmlns:mc="http://schemas.openxmlformats.org/markup-compatibility/2006">
          <mc:Choice Requires="x14">
            <control shapeId="14358" r:id="rId12" name="Group Box 22">
              <controlPr defaultSize="0" print="0" autoFill="0" autoPict="0">
                <anchor moveWithCells="1" sizeWithCells="1">
                  <from>
                    <xdr:col>7</xdr:col>
                    <xdr:colOff>228600</xdr:colOff>
                    <xdr:row>21</xdr:row>
                    <xdr:rowOff>0</xdr:rowOff>
                  </from>
                  <to>
                    <xdr:col>9</xdr:col>
                    <xdr:colOff>0</xdr:colOff>
                    <xdr:row>21</xdr:row>
                    <xdr:rowOff>228600</xdr:rowOff>
                  </to>
                </anchor>
              </controlPr>
            </control>
          </mc:Choice>
        </mc:AlternateContent>
        <mc:AlternateContent xmlns:mc="http://schemas.openxmlformats.org/markup-compatibility/2006">
          <mc:Choice Requires="x14">
            <control shapeId="14349" r:id="rId13" name="Check Box 13">
              <controlPr defaultSize="0" print="0" autoFill="0" autoLine="0" autoPict="0">
                <anchor moveWithCells="1" sizeWithCells="1">
                  <from>
                    <xdr:col>7</xdr:col>
                    <xdr:colOff>200025</xdr:colOff>
                    <xdr:row>20</xdr:row>
                    <xdr:rowOff>9525</xdr:rowOff>
                  </from>
                  <to>
                    <xdr:col>8</xdr:col>
                    <xdr:colOff>447675</xdr:colOff>
                    <xdr:row>20</xdr:row>
                    <xdr:rowOff>219075</xdr:rowOff>
                  </to>
                </anchor>
              </controlPr>
            </control>
          </mc:Choice>
        </mc:AlternateContent>
        <mc:AlternateContent xmlns:mc="http://schemas.openxmlformats.org/markup-compatibility/2006">
          <mc:Choice Requires="x14">
            <control shapeId="14350" r:id="rId14" name="Check Box 14">
              <controlPr defaultSize="0" print="0" autoFill="0" autoLine="0" autoPict="0">
                <anchor moveWithCells="1" sizeWithCells="1">
                  <from>
                    <xdr:col>8</xdr:col>
                    <xdr:colOff>447675</xdr:colOff>
                    <xdr:row>20</xdr:row>
                    <xdr:rowOff>28575</xdr:rowOff>
                  </from>
                  <to>
                    <xdr:col>8</xdr:col>
                    <xdr:colOff>904875</xdr:colOff>
                    <xdr:row>20</xdr:row>
                    <xdr:rowOff>200025</xdr:rowOff>
                  </to>
                </anchor>
              </controlPr>
            </control>
          </mc:Choice>
        </mc:AlternateContent>
        <mc:AlternateContent xmlns:mc="http://schemas.openxmlformats.org/markup-compatibility/2006">
          <mc:Choice Requires="x14">
            <control shapeId="14351" r:id="rId15" name="Group Box 15">
              <controlPr defaultSize="0" print="0" autoFill="0" autoPict="0">
                <anchor moveWithCells="1" sizeWithCells="1">
                  <from>
                    <xdr:col>7</xdr:col>
                    <xdr:colOff>228600</xdr:colOff>
                    <xdr:row>20</xdr:row>
                    <xdr:rowOff>0</xdr:rowOff>
                  </from>
                  <to>
                    <xdr:col>9</xdr:col>
                    <xdr:colOff>0</xdr:colOff>
                    <xdr:row>20</xdr:row>
                    <xdr:rowOff>228600</xdr:rowOff>
                  </to>
                </anchor>
              </controlPr>
            </control>
          </mc:Choice>
        </mc:AlternateContent>
        <mc:AlternateContent xmlns:mc="http://schemas.openxmlformats.org/markup-compatibility/2006">
          <mc:Choice Requires="x14">
            <control shapeId="14346" r:id="rId16" name="Check Box 10">
              <controlPr defaultSize="0" print="0" autoFill="0" autoLine="0" autoPict="0">
                <anchor moveWithCells="1" sizeWithCells="1">
                  <from>
                    <xdr:col>7</xdr:col>
                    <xdr:colOff>200025</xdr:colOff>
                    <xdr:row>17</xdr:row>
                    <xdr:rowOff>9525</xdr:rowOff>
                  </from>
                  <to>
                    <xdr:col>8</xdr:col>
                    <xdr:colOff>447675</xdr:colOff>
                    <xdr:row>17</xdr:row>
                    <xdr:rowOff>219075</xdr:rowOff>
                  </to>
                </anchor>
              </controlPr>
            </control>
          </mc:Choice>
        </mc:AlternateContent>
        <mc:AlternateContent xmlns:mc="http://schemas.openxmlformats.org/markup-compatibility/2006">
          <mc:Choice Requires="x14">
            <control shapeId="14347" r:id="rId17" name="Check Box 11">
              <controlPr defaultSize="0" print="0" autoFill="0" autoLine="0" autoPict="0">
                <anchor moveWithCells="1" sizeWithCells="1">
                  <from>
                    <xdr:col>8</xdr:col>
                    <xdr:colOff>447675</xdr:colOff>
                    <xdr:row>17</xdr:row>
                    <xdr:rowOff>28575</xdr:rowOff>
                  </from>
                  <to>
                    <xdr:col>8</xdr:col>
                    <xdr:colOff>904875</xdr:colOff>
                    <xdr:row>17</xdr:row>
                    <xdr:rowOff>200025</xdr:rowOff>
                  </to>
                </anchor>
              </controlPr>
            </control>
          </mc:Choice>
        </mc:AlternateContent>
        <mc:AlternateContent xmlns:mc="http://schemas.openxmlformats.org/markup-compatibility/2006">
          <mc:Choice Requires="x14">
            <control shapeId="14348" r:id="rId18" name="Group Box 12">
              <controlPr defaultSize="0" print="0" autoFill="0" autoPict="0">
                <anchor moveWithCells="1" sizeWithCells="1">
                  <from>
                    <xdr:col>7</xdr:col>
                    <xdr:colOff>228600</xdr:colOff>
                    <xdr:row>17</xdr:row>
                    <xdr:rowOff>0</xdr:rowOff>
                  </from>
                  <to>
                    <xdr:col>9</xdr:col>
                    <xdr:colOff>0</xdr:colOff>
                    <xdr:row>17</xdr:row>
                    <xdr:rowOff>228600</xdr:rowOff>
                  </to>
                </anchor>
              </controlPr>
            </control>
          </mc:Choice>
        </mc:AlternateContent>
        <mc:AlternateContent xmlns:mc="http://schemas.openxmlformats.org/markup-compatibility/2006">
          <mc:Choice Requires="x14">
            <control shapeId="14343" r:id="rId19" name="Check Box 7">
              <controlPr defaultSize="0" print="0" autoFill="0" autoLine="0" autoPict="0">
                <anchor moveWithCells="1" sizeWithCells="1">
                  <from>
                    <xdr:col>7</xdr:col>
                    <xdr:colOff>200025</xdr:colOff>
                    <xdr:row>18</xdr:row>
                    <xdr:rowOff>9525</xdr:rowOff>
                  </from>
                  <to>
                    <xdr:col>8</xdr:col>
                    <xdr:colOff>447675</xdr:colOff>
                    <xdr:row>18</xdr:row>
                    <xdr:rowOff>219075</xdr:rowOff>
                  </to>
                </anchor>
              </controlPr>
            </control>
          </mc:Choice>
        </mc:AlternateContent>
        <mc:AlternateContent xmlns:mc="http://schemas.openxmlformats.org/markup-compatibility/2006">
          <mc:Choice Requires="x14">
            <control shapeId="14344" r:id="rId20" name="Check Box 8">
              <controlPr defaultSize="0" print="0" autoFill="0" autoLine="0" autoPict="0">
                <anchor moveWithCells="1" sizeWithCells="1">
                  <from>
                    <xdr:col>8</xdr:col>
                    <xdr:colOff>447675</xdr:colOff>
                    <xdr:row>18</xdr:row>
                    <xdr:rowOff>28575</xdr:rowOff>
                  </from>
                  <to>
                    <xdr:col>8</xdr:col>
                    <xdr:colOff>904875</xdr:colOff>
                    <xdr:row>18</xdr:row>
                    <xdr:rowOff>200025</xdr:rowOff>
                  </to>
                </anchor>
              </controlPr>
            </control>
          </mc:Choice>
        </mc:AlternateContent>
        <mc:AlternateContent xmlns:mc="http://schemas.openxmlformats.org/markup-compatibility/2006">
          <mc:Choice Requires="x14">
            <control shapeId="14345" r:id="rId21" name="Group Box 9">
              <controlPr defaultSize="0" print="0" autoFill="0" autoPict="0">
                <anchor moveWithCells="1" sizeWithCells="1">
                  <from>
                    <xdr:col>7</xdr:col>
                    <xdr:colOff>228600</xdr:colOff>
                    <xdr:row>18</xdr:row>
                    <xdr:rowOff>0</xdr:rowOff>
                  </from>
                  <to>
                    <xdr:col>9</xdr:col>
                    <xdr:colOff>0</xdr:colOff>
                    <xdr:row>18</xdr:row>
                    <xdr:rowOff>228600</xdr:rowOff>
                  </to>
                </anchor>
              </controlPr>
            </control>
          </mc:Choice>
        </mc:AlternateContent>
        <mc:AlternateContent xmlns:mc="http://schemas.openxmlformats.org/markup-compatibility/2006">
          <mc:Choice Requires="x14">
            <control shapeId="14340" r:id="rId22" name="Check Box 4">
              <controlPr defaultSize="0" print="0" autoFill="0" autoLine="0" autoPict="0">
                <anchor moveWithCells="1" sizeWithCells="1">
                  <from>
                    <xdr:col>7</xdr:col>
                    <xdr:colOff>200025</xdr:colOff>
                    <xdr:row>19</xdr:row>
                    <xdr:rowOff>9525</xdr:rowOff>
                  </from>
                  <to>
                    <xdr:col>8</xdr:col>
                    <xdr:colOff>447675</xdr:colOff>
                    <xdr:row>19</xdr:row>
                    <xdr:rowOff>219075</xdr:rowOff>
                  </to>
                </anchor>
              </controlPr>
            </control>
          </mc:Choice>
        </mc:AlternateContent>
        <mc:AlternateContent xmlns:mc="http://schemas.openxmlformats.org/markup-compatibility/2006">
          <mc:Choice Requires="x14">
            <control shapeId="14341" r:id="rId23" name="Check Box 5">
              <controlPr defaultSize="0" print="0" autoFill="0" autoLine="0" autoPict="0">
                <anchor moveWithCells="1" sizeWithCells="1">
                  <from>
                    <xdr:col>8</xdr:col>
                    <xdr:colOff>447675</xdr:colOff>
                    <xdr:row>19</xdr:row>
                    <xdr:rowOff>28575</xdr:rowOff>
                  </from>
                  <to>
                    <xdr:col>8</xdr:col>
                    <xdr:colOff>904875</xdr:colOff>
                    <xdr:row>19</xdr:row>
                    <xdr:rowOff>200025</xdr:rowOff>
                  </to>
                </anchor>
              </controlPr>
            </control>
          </mc:Choice>
        </mc:AlternateContent>
        <mc:AlternateContent xmlns:mc="http://schemas.openxmlformats.org/markup-compatibility/2006">
          <mc:Choice Requires="x14">
            <control shapeId="14342" r:id="rId24" name="Group Box 6">
              <controlPr defaultSize="0" print="0" autoFill="0" autoPict="0">
                <anchor moveWithCells="1" sizeWithCells="1">
                  <from>
                    <xdr:col>7</xdr:col>
                    <xdr:colOff>228600</xdr:colOff>
                    <xdr:row>19</xdr:row>
                    <xdr:rowOff>0</xdr:rowOff>
                  </from>
                  <to>
                    <xdr:col>9</xdr:col>
                    <xdr:colOff>0</xdr:colOff>
                    <xdr:row>19</xdr:row>
                    <xdr:rowOff>228600</xdr:rowOff>
                  </to>
                </anchor>
              </controlPr>
            </control>
          </mc:Choice>
        </mc:AlternateContent>
        <mc:AlternateContent xmlns:mc="http://schemas.openxmlformats.org/markup-compatibility/2006">
          <mc:Choice Requires="x14">
            <control shapeId="14337" r:id="rId25" name="Check Box 1">
              <controlPr defaultSize="0" print="0" autoFill="0" autoLine="0" autoPict="0">
                <anchor moveWithCells="1" sizeWithCells="1">
                  <from>
                    <xdr:col>7</xdr:col>
                    <xdr:colOff>200025</xdr:colOff>
                    <xdr:row>16</xdr:row>
                    <xdr:rowOff>19050</xdr:rowOff>
                  </from>
                  <to>
                    <xdr:col>8</xdr:col>
                    <xdr:colOff>514350</xdr:colOff>
                    <xdr:row>16</xdr:row>
                    <xdr:rowOff>219075</xdr:rowOff>
                  </to>
                </anchor>
              </controlPr>
            </control>
          </mc:Choice>
        </mc:AlternateContent>
        <mc:AlternateContent xmlns:mc="http://schemas.openxmlformats.org/markup-compatibility/2006">
          <mc:Choice Requires="x14">
            <control shapeId="14338" r:id="rId26" name="Check Box 2">
              <controlPr defaultSize="0" print="0" autoFill="0" autoLine="0" autoPict="0">
                <anchor moveWithCells="1" sizeWithCells="1">
                  <from>
                    <xdr:col>8</xdr:col>
                    <xdr:colOff>447675</xdr:colOff>
                    <xdr:row>16</xdr:row>
                    <xdr:rowOff>28575</xdr:rowOff>
                  </from>
                  <to>
                    <xdr:col>8</xdr:col>
                    <xdr:colOff>866775</xdr:colOff>
                    <xdr:row>16</xdr:row>
                    <xdr:rowOff>200025</xdr:rowOff>
                  </to>
                </anchor>
              </controlPr>
            </control>
          </mc:Choice>
        </mc:AlternateContent>
        <mc:AlternateContent xmlns:mc="http://schemas.openxmlformats.org/markup-compatibility/2006">
          <mc:Choice Requires="x14">
            <control shapeId="14339" r:id="rId27" name="Group Box 3">
              <controlPr defaultSize="0" print="0" autoFill="0" autoPict="0">
                <anchor moveWithCells="1" sizeWithCells="1">
                  <from>
                    <xdr:col>7</xdr:col>
                    <xdr:colOff>228600</xdr:colOff>
                    <xdr:row>16</xdr:row>
                    <xdr:rowOff>0</xdr:rowOff>
                  </from>
                  <to>
                    <xdr:col>9</xdr:col>
                    <xdr:colOff>0</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F10"/>
  <sheetViews>
    <sheetView zoomScaleNormal="100" zoomScaleSheetLayoutView="100" workbookViewId="0">
      <selection activeCell="G5" sqref="G5"/>
    </sheetView>
  </sheetViews>
  <sheetFormatPr defaultRowHeight="13.5" x14ac:dyDescent="0.15"/>
  <cols>
    <col min="1" max="1" width="3.625" customWidth="1"/>
    <col min="2" max="2" width="61.25" customWidth="1"/>
    <col min="3" max="3" width="10.625" customWidth="1"/>
    <col min="4" max="4" width="11.75" customWidth="1"/>
    <col min="5" max="5" width="11.625" bestFit="1" customWidth="1"/>
  </cols>
  <sheetData>
    <row r="1" spans="1:6" x14ac:dyDescent="0.15">
      <c r="A1" s="5" t="str">
        <f>"〔事業者の理念・方針、期待する職員像：" &amp;  評価結果報告書!B23 &amp; "〕"</f>
        <v>〔事業者の理念・方針、期待する職員像：生活介護（主たる利用者が重症心身障害者）〕</v>
      </c>
      <c r="D1" s="146" t="s">
        <v>147</v>
      </c>
    </row>
    <row r="2" spans="1:6" x14ac:dyDescent="0.15">
      <c r="B2" s="141"/>
      <c r="C2" s="6"/>
      <c r="D2" s="6" t="str">
        <f>"《事業所名： " &amp; 評価結果報告書!B24 &amp; "》"</f>
        <v>《事業所名： 》</v>
      </c>
    </row>
    <row r="3" spans="1:6" ht="19.5" customHeight="1" x14ac:dyDescent="0.15">
      <c r="A3" s="138">
        <v>1</v>
      </c>
      <c r="B3" s="239" t="s">
        <v>104</v>
      </c>
      <c r="C3" s="240"/>
      <c r="D3" s="241"/>
      <c r="F3" s="142" t="s">
        <v>109</v>
      </c>
    </row>
    <row r="4" spans="1:6" ht="45" customHeight="1" x14ac:dyDescent="0.15">
      <c r="A4" s="139"/>
      <c r="B4" s="143" t="s">
        <v>110</v>
      </c>
      <c r="C4" s="237" t="str">
        <f>IF(B5="", "必ず入力してください", "")</f>
        <v>必ず入力してください</v>
      </c>
      <c r="D4" s="238"/>
      <c r="F4" s="142" t="s">
        <v>109</v>
      </c>
    </row>
    <row r="5" spans="1:6" ht="200.1" customHeight="1" x14ac:dyDescent="0.15">
      <c r="A5" s="139"/>
      <c r="B5" s="242"/>
      <c r="C5" s="243"/>
      <c r="D5" s="244"/>
      <c r="E5" s="2" t="str">
        <f>IF(LEN(B5)=0,"",IF(512-LEN(B5)&gt;0,"残り" &amp; 512-LEN(B5) &amp; "文字",IF(512-LEN(B5)=0,"","文字数がオーバーしています")))</f>
        <v/>
      </c>
      <c r="F5" s="142">
        <v>110</v>
      </c>
    </row>
    <row r="6" spans="1:6" ht="19.5" customHeight="1" x14ac:dyDescent="0.15">
      <c r="A6" s="138">
        <v>2</v>
      </c>
      <c r="B6" s="245" t="s">
        <v>105</v>
      </c>
      <c r="C6" s="246"/>
      <c r="D6" s="247"/>
      <c r="F6" s="142" t="s">
        <v>109</v>
      </c>
    </row>
    <row r="7" spans="1:6" ht="18" customHeight="1" x14ac:dyDescent="0.15">
      <c r="A7" s="139"/>
      <c r="B7" s="143" t="s">
        <v>106</v>
      </c>
      <c r="C7" s="237" t="str">
        <f>IF(B8="", "必ず入力してください", "")</f>
        <v>必ず入力してください</v>
      </c>
      <c r="D7" s="238"/>
      <c r="F7" s="142" t="s">
        <v>109</v>
      </c>
    </row>
    <row r="8" spans="1:6" ht="200.1" customHeight="1" x14ac:dyDescent="0.15">
      <c r="A8" s="139"/>
      <c r="B8" s="248"/>
      <c r="C8" s="249"/>
      <c r="D8" s="250"/>
      <c r="E8" s="2" t="str">
        <f>IF(LEN(B8)=0,"",IF(512-LEN(B8)&gt;0,"残り" &amp; 512-LEN(B8) &amp; "文字",IF(512-LEN(B8)=0,"","文字数がオーバーしています")))</f>
        <v/>
      </c>
      <c r="F8" s="142">
        <v>210</v>
      </c>
    </row>
    <row r="9" spans="1:6" ht="18" customHeight="1" x14ac:dyDescent="0.15">
      <c r="A9" s="139"/>
      <c r="B9" s="143" t="s">
        <v>107</v>
      </c>
      <c r="C9" s="237" t="str">
        <f>IF(B10="", "必ず入力してください", "")</f>
        <v>必ず入力してください</v>
      </c>
      <c r="D9" s="238"/>
      <c r="F9" s="142" t="s">
        <v>109</v>
      </c>
    </row>
    <row r="10" spans="1:6" ht="200.1" customHeight="1" x14ac:dyDescent="0.15">
      <c r="A10" s="140"/>
      <c r="B10" s="234"/>
      <c r="C10" s="235"/>
      <c r="D10" s="236"/>
      <c r="E10" s="2" t="str">
        <f>IF(LEN(B10)=0,"",IF(512-LEN(B10)&gt;0,"残り" &amp; 512-LEN(B10) &amp; "文字",IF(512-LEN(B10)=0,"","文字数がオーバーしています")))</f>
        <v/>
      </c>
      <c r="F10" s="142">
        <v>220</v>
      </c>
    </row>
  </sheetData>
  <sheetProtection algorithmName="SHA-512" hashValue="4m7QkEwX5eH6XWckoL5UJcydcyJfPKR7KqQ5jXLlA3yQdxvAAIWseW96yXKTHVCZDy/j9I4phZGZX6uBIKhk0Q==" saltValue="0G424hrkdkln1okvvdnHew==" spinCount="100000" sheet="1" objects="1" scenarios="1" formatCells="0"/>
  <mergeCells count="8">
    <mergeCell ref="B10:D10"/>
    <mergeCell ref="C4:D4"/>
    <mergeCell ref="C7:D7"/>
    <mergeCell ref="C9:D9"/>
    <mergeCell ref="B3:D3"/>
    <mergeCell ref="B5:D5"/>
    <mergeCell ref="B6:D6"/>
    <mergeCell ref="B8:D8"/>
  </mergeCells>
  <phoneticPr fontId="2"/>
  <dataValidations count="2">
    <dataValidation type="textLength" imeMode="on" allowBlank="1" showInputMessage="1" showErrorMessage="1" errorTitle="もう一度入力してください！" error="文字数がオーバーしました。_x000a_（512文字までになるように短くしてください。）" sqref="B10" xr:uid="{00000000-0002-0000-0100-000000000000}">
      <formula1>1</formula1>
      <formula2>512</formula2>
    </dataValidation>
    <dataValidation type="textLength" imeMode="on" allowBlank="1" showErrorMessage="1" errorTitle="もう一度入力してください！" error="文字数がオーバーしました。_x000a_（512文字までになるように短くしてください。）" sqref="B8 B5" xr:uid="{00000000-0002-0000-0100-000001000000}">
      <formula1>1</formula1>
      <formula2>512</formula2>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T60"/>
  <sheetViews>
    <sheetView view="pageBreakPreview" zoomScaleNormal="100" zoomScaleSheetLayoutView="100" workbookViewId="0"/>
  </sheetViews>
  <sheetFormatPr defaultRowHeight="13.5" x14ac:dyDescent="0.15"/>
  <cols>
    <col min="1" max="1" width="3.125" customWidth="1"/>
    <col min="2" max="2" width="28.625" style="12" customWidth="1"/>
    <col min="3" max="4" width="7.25" customWidth="1"/>
    <col min="5" max="5" width="10.25" customWidth="1"/>
    <col min="6" max="6" width="7.75" customWidth="1"/>
    <col min="7" max="10" width="7.25" customWidth="1"/>
    <col min="19" max="20" width="8.875" style="136"/>
  </cols>
  <sheetData>
    <row r="1" spans="1:14" ht="18" customHeight="1" x14ac:dyDescent="0.15">
      <c r="A1" s="5" t="str">
        <f>"〔利用者調査" &amp;  IF(K1="","","( " &amp; K1 &amp; " )")  &amp; "：" &amp; 評価結果報告書!B23 &amp; "〕"</f>
        <v>〔利用者調査：生活介護（主たる利用者が重症心身障害者）〕</v>
      </c>
      <c r="B1"/>
      <c r="I1" s="2"/>
      <c r="J1" s="146" t="s">
        <v>147</v>
      </c>
      <c r="K1" s="7"/>
      <c r="L1" s="7">
        <v>0</v>
      </c>
      <c r="M1" s="136"/>
      <c r="N1" s="133" t="s">
        <v>146</v>
      </c>
    </row>
    <row r="2" spans="1:14" ht="18" customHeight="1" x14ac:dyDescent="0.15">
      <c r="A2" s="276" t="str">
        <f>"　《事業所名： " &amp; 評価結果報告書!B24 &amp; "》"</f>
        <v>　《事業所名： 》</v>
      </c>
      <c r="B2" s="276"/>
      <c r="C2" s="276"/>
      <c r="D2" s="276"/>
      <c r="E2" s="276"/>
      <c r="F2" s="276"/>
      <c r="G2" s="276"/>
      <c r="H2" s="276"/>
      <c r="I2" s="276"/>
      <c r="J2" s="276"/>
    </row>
    <row r="3" spans="1:14" ht="75" customHeight="1" x14ac:dyDescent="0.15">
      <c r="A3" s="149"/>
      <c r="B3" s="16"/>
      <c r="C3" s="257" t="s">
        <v>7</v>
      </c>
      <c r="D3" s="258"/>
      <c r="E3" s="178"/>
      <c r="F3" s="179"/>
      <c r="G3" s="179"/>
      <c r="H3" s="179"/>
      <c r="I3" s="179"/>
      <c r="J3" s="180"/>
      <c r="K3" s="2" t="str">
        <f>IF(LEN(E3)=0,"",IF(128-LEN(E3)&gt;0,"残り" &amp; 128-LEN(E3) &amp; "文字",IF(128-LEN(E3)=0,"","文字数がオーバーしています")))</f>
        <v/>
      </c>
    </row>
    <row r="4" spans="1:14" ht="75" customHeight="1" x14ac:dyDescent="0.15">
      <c r="A4" s="9"/>
      <c r="B4" s="30"/>
      <c r="C4" s="257" t="s">
        <v>8</v>
      </c>
      <c r="D4" s="258"/>
      <c r="E4" s="261"/>
      <c r="F4" s="262"/>
      <c r="G4" s="262"/>
      <c r="H4" s="262"/>
      <c r="I4" s="262"/>
      <c r="J4" s="263"/>
      <c r="K4" s="2" t="str">
        <f>IF(LEN(E4)=0,"",IF(128-LEN(E4)&gt;0,"残り" &amp; 128-LEN(E4) &amp; "文字",IF(128-LEN(E4)=0,"","文字数がオーバーしています")))</f>
        <v/>
      </c>
    </row>
    <row r="5" spans="1:14" ht="13.5" customHeight="1" x14ac:dyDescent="0.15">
      <c r="A5" s="8"/>
      <c r="C5" t="s">
        <v>72</v>
      </c>
      <c r="E5" s="10"/>
      <c r="F5" s="10"/>
      <c r="G5" s="264"/>
      <c r="H5" s="265"/>
      <c r="I5" s="266"/>
      <c r="M5" s="136"/>
    </row>
    <row r="6" spans="1:14" ht="13.5" customHeight="1" x14ac:dyDescent="0.15">
      <c r="A6" s="8"/>
      <c r="C6" t="s">
        <v>129</v>
      </c>
      <c r="E6" s="10"/>
      <c r="F6" s="10"/>
      <c r="G6" s="264"/>
      <c r="H6" s="265"/>
      <c r="I6" s="266"/>
      <c r="M6" s="136"/>
    </row>
    <row r="7" spans="1:14" ht="13.5" customHeight="1" x14ac:dyDescent="0.15">
      <c r="A7" s="8"/>
      <c r="B7" s="31"/>
      <c r="C7" s="32" t="s">
        <v>73</v>
      </c>
      <c r="E7" s="10"/>
      <c r="F7" s="10"/>
      <c r="G7" s="264"/>
      <c r="H7" s="265"/>
      <c r="I7" s="266"/>
    </row>
    <row r="8" spans="1:14" ht="13.5" customHeight="1" x14ac:dyDescent="0.15">
      <c r="A8" s="8"/>
      <c r="B8" s="31"/>
      <c r="C8" s="32" t="s">
        <v>74</v>
      </c>
      <c r="E8" s="10"/>
      <c r="F8" s="10"/>
      <c r="G8" s="264"/>
      <c r="H8" s="265"/>
      <c r="I8" s="266"/>
    </row>
    <row r="9" spans="1:14" ht="13.5" customHeight="1" x14ac:dyDescent="0.15">
      <c r="A9" s="8"/>
      <c r="B9" s="31"/>
      <c r="C9" s="32" t="s">
        <v>165</v>
      </c>
      <c r="E9" s="10"/>
      <c r="F9" s="10"/>
      <c r="G9" s="267">
        <f>IF(G6="",0,IF(G6=0,0,IF(G8="",0,ROUND(G8/G6*100,1))))</f>
        <v>0</v>
      </c>
      <c r="H9" s="268"/>
      <c r="I9" s="269"/>
    </row>
    <row r="10" spans="1:14" ht="18" customHeight="1" x14ac:dyDescent="0.15">
      <c r="A10" s="11" t="s">
        <v>9</v>
      </c>
      <c r="E10" s="13"/>
      <c r="F10" s="13"/>
      <c r="G10" s="14"/>
      <c r="H10" s="14"/>
      <c r="I10" s="14"/>
      <c r="J10" s="14"/>
    </row>
    <row r="11" spans="1:14" ht="140.25" customHeight="1" x14ac:dyDescent="0.15">
      <c r="A11" s="15"/>
      <c r="B11" s="178"/>
      <c r="C11" s="179"/>
      <c r="D11" s="179"/>
      <c r="E11" s="179"/>
      <c r="F11" s="179"/>
      <c r="G11" s="179"/>
      <c r="H11" s="179"/>
      <c r="I11" s="179"/>
      <c r="J11" s="180"/>
      <c r="K11" s="2" t="str">
        <f>IF(LEN(B11)=0,"",IF(512-LEN(B11)&gt;0,"残り" &amp; 512-LEN(B11) &amp; "文字",IF(512-LEN(B11)=0,"","文字数がオーバーしています")))</f>
        <v/>
      </c>
    </row>
    <row r="12" spans="1:14" ht="13.5" customHeight="1" x14ac:dyDescent="0.15">
      <c r="A12" s="8"/>
      <c r="B12" s="16"/>
      <c r="G12" s="10"/>
      <c r="H12" s="10"/>
      <c r="I12" s="10"/>
      <c r="J12" s="10"/>
    </row>
    <row r="13" spans="1:14" ht="18.75" customHeight="1" x14ac:dyDescent="0.15">
      <c r="A13" s="11" t="s">
        <v>71</v>
      </c>
      <c r="E13" s="13"/>
      <c r="F13" s="13"/>
      <c r="G13" s="14"/>
      <c r="H13" s="14"/>
      <c r="I13" s="14"/>
      <c r="J13" s="14"/>
    </row>
    <row r="14" spans="1:14" ht="15" customHeight="1" x14ac:dyDescent="0.15">
      <c r="A14" s="11" t="s">
        <v>112</v>
      </c>
      <c r="B14" s="33"/>
      <c r="C14" s="33"/>
      <c r="D14" s="33"/>
      <c r="E14" s="33"/>
      <c r="F14" s="33"/>
      <c r="G14" s="33"/>
      <c r="H14" s="33"/>
      <c r="I14" s="33"/>
      <c r="J14" s="33"/>
    </row>
    <row r="15" spans="1:14" ht="15" customHeight="1" x14ac:dyDescent="0.15">
      <c r="A15" s="11" t="s">
        <v>113</v>
      </c>
      <c r="B15" s="33"/>
      <c r="C15" s="33"/>
      <c r="D15" s="33"/>
      <c r="E15" s="33"/>
      <c r="F15" s="33"/>
      <c r="G15" s="33"/>
      <c r="H15" s="33"/>
      <c r="I15" s="33"/>
      <c r="J15" s="33"/>
    </row>
    <row r="16" spans="1:14" ht="15" customHeight="1" x14ac:dyDescent="0.15">
      <c r="A16" s="11"/>
      <c r="B16" s="33"/>
      <c r="C16" s="33"/>
      <c r="D16" s="33"/>
      <c r="E16" s="33"/>
      <c r="F16" s="33"/>
      <c r="G16" s="33"/>
      <c r="H16" s="33"/>
      <c r="I16" s="33"/>
      <c r="J16" s="33"/>
    </row>
    <row r="17" spans="1:20" ht="15" customHeight="1" x14ac:dyDescent="0.15">
      <c r="A17" s="11" t="s">
        <v>114</v>
      </c>
      <c r="B17" s="33"/>
      <c r="C17" s="33"/>
      <c r="D17" s="33"/>
      <c r="E17" s="33"/>
      <c r="F17" s="33"/>
      <c r="G17" s="33"/>
      <c r="H17" s="33"/>
      <c r="I17" s="33"/>
      <c r="J17" s="33"/>
    </row>
    <row r="18" spans="1:20" ht="30" customHeight="1" x14ac:dyDescent="0.15">
      <c r="A18" s="11"/>
      <c r="B18" s="259" t="s">
        <v>115</v>
      </c>
      <c r="C18" s="260"/>
      <c r="D18" s="260"/>
      <c r="E18" s="260"/>
      <c r="F18" s="39"/>
      <c r="G18" s="39"/>
      <c r="H18" s="116" t="str">
        <f>IF(LENB(B19)=0,"コメントを入力してください",IF(LENB(B19)&gt;512,"文字数オーバーです",""))</f>
        <v>コメントを入力してください</v>
      </c>
      <c r="I18" s="34"/>
      <c r="J18" s="34"/>
    </row>
    <row r="19" spans="1:20" ht="75" customHeight="1" x14ac:dyDescent="0.15">
      <c r="A19" s="15"/>
      <c r="B19" s="178"/>
      <c r="C19" s="179"/>
      <c r="D19" s="179"/>
      <c r="E19" s="179"/>
      <c r="F19" s="179"/>
      <c r="G19" s="179"/>
      <c r="H19" s="179"/>
      <c r="I19" s="179"/>
      <c r="J19" s="180"/>
      <c r="K19" s="2" t="str">
        <f>IF(LEN(B19)=0,"",IF(256-LEN(B19)&gt;0,"残り" &amp; 256-LEN(B19) &amp; "文字",IF(256-LEN(B19)=0,"","文字数がオーバーしています")))</f>
        <v/>
      </c>
    </row>
    <row r="20" spans="1:20" ht="18.75" customHeight="1" x14ac:dyDescent="0.15">
      <c r="A20" s="11"/>
      <c r="B20" s="113" t="s">
        <v>117</v>
      </c>
      <c r="C20" s="35"/>
      <c r="D20" s="35"/>
      <c r="E20" s="35"/>
      <c r="F20" s="35"/>
      <c r="G20" s="35"/>
      <c r="H20" s="116" t="str">
        <f>IF(LENB(B21)=0,"コメントを入力してください",IF(LENB(B21)&gt;1024,"文字数オーバーです",""))</f>
        <v>コメントを入力してください</v>
      </c>
      <c r="I20" s="35"/>
      <c r="J20" s="35"/>
    </row>
    <row r="21" spans="1:20" ht="140.25" customHeight="1" x14ac:dyDescent="0.15">
      <c r="A21" s="15"/>
      <c r="B21" s="178"/>
      <c r="C21" s="179"/>
      <c r="D21" s="179"/>
      <c r="E21" s="179"/>
      <c r="F21" s="179"/>
      <c r="G21" s="179"/>
      <c r="H21" s="179"/>
      <c r="I21" s="179"/>
      <c r="J21" s="180"/>
      <c r="K21" s="2" t="str">
        <f>IF(LEN(B21)=0,"",IF(512-LEN(B21)&gt;0,"残り" &amp; 512-LEN(B21) &amp; "文字",IF(512-LEN(B21)=0,"","文字数がオーバーしています")))</f>
        <v/>
      </c>
    </row>
    <row r="22" spans="1:20" ht="13.5" customHeight="1" x14ac:dyDescent="0.15">
      <c r="A22" s="8"/>
      <c r="B22" s="16"/>
      <c r="G22" s="10"/>
      <c r="H22" s="10"/>
      <c r="I22" s="10"/>
      <c r="J22" s="10"/>
    </row>
    <row r="23" spans="1:20" ht="18" customHeight="1" x14ac:dyDescent="0.15">
      <c r="A23" s="11" t="s">
        <v>116</v>
      </c>
      <c r="E23" s="13"/>
      <c r="F23" s="13"/>
      <c r="G23" s="14"/>
      <c r="H23" s="116" t="str">
        <f>IF(LENB(B24)=0,"コメントを入力してください",IF(LENB(B24)&gt;1024,"文字数オーバーです",""))</f>
        <v>コメントを入力してください</v>
      </c>
      <c r="I23" s="14"/>
      <c r="J23" s="14"/>
    </row>
    <row r="24" spans="1:20" ht="140.25" customHeight="1" x14ac:dyDescent="0.15">
      <c r="A24" s="15"/>
      <c r="B24" s="178"/>
      <c r="C24" s="179"/>
      <c r="D24" s="179"/>
      <c r="E24" s="179"/>
      <c r="F24" s="179"/>
      <c r="G24" s="179"/>
      <c r="H24" s="179"/>
      <c r="I24" s="179"/>
      <c r="J24" s="180"/>
      <c r="K24" s="2" t="str">
        <f>IF(LEN(B24)=0,"",IF(512-LEN(B24)&gt;0,"残り" &amp; 512-LEN(B24) &amp; "文字",IF(512-LEN(B24)=0,"","文字数がオーバーしています")))</f>
        <v/>
      </c>
    </row>
    <row r="25" spans="1:20" ht="21.75" customHeight="1" x14ac:dyDescent="0.15">
      <c r="A25" s="12"/>
      <c r="B25" s="36"/>
      <c r="C25" s="36"/>
      <c r="D25" s="36"/>
      <c r="E25" s="36"/>
      <c r="F25" s="36"/>
      <c r="G25" s="36"/>
      <c r="H25" s="36"/>
      <c r="I25" s="36"/>
      <c r="J25" s="36"/>
    </row>
    <row r="26" spans="1:20" ht="18" customHeight="1" x14ac:dyDescent="0.15">
      <c r="A26" s="11" t="s">
        <v>10</v>
      </c>
      <c r="E26" s="13"/>
      <c r="F26" s="13"/>
      <c r="G26" s="148"/>
      <c r="H26" s="14"/>
      <c r="I26" s="14"/>
      <c r="J26" s="147" t="str">
        <f>IF(OR(AND(S59&lt;&gt;1,K59&lt;&gt;G8), AND(S57&lt;&gt;1,K57&lt;&gt;G8), AND(S55&lt;&gt;1,K55&lt;&gt;G8), AND(S53&lt;&gt;1,K53&lt;&gt;G8), AND(S51&lt;&gt;1,K51&lt;&gt;G8), AND(S49&lt;&gt;1,K49&lt;&gt;G8), AND(S47&lt;&gt;1,K47&lt;&gt;G8), AND(S45&lt;&gt;1,K45&lt;&gt;G8), AND(S43&lt;&gt;1,K43&lt;&gt;G8), AND(S41&lt;&gt;1,K41&lt;&gt;G8), AND(S39&lt;&gt;1,K39&lt;&gt;G8), AND(S37&lt;&gt;1,K37&lt;&gt;G8), AND(S35&lt;&gt;1,K35&lt;&gt;G8), AND(S33&lt;&gt;1,K33&lt;&gt;G8), AND(S31&lt;&gt;1,K31&lt;&gt;G8), AND(S29&lt;&gt;1,K29&lt;&gt;G8)), "実数の合計が有効回答者数と一致しない共通評価項目があります", IF(OR(B60="", B58="", B56="", B54="", B52="", B50="", B48="", B46="", B44="", B42="", B40="", B38="", B36="", B34="", B32="", B30=""), "コメント欄を必ず入力してください", ""))</f>
        <v>コメント欄を必ず入力してください</v>
      </c>
    </row>
    <row r="27" spans="1:20" ht="27.75" customHeight="1" x14ac:dyDescent="0.15">
      <c r="A27" s="251"/>
      <c r="B27" s="273" t="s">
        <v>11</v>
      </c>
      <c r="C27" s="274"/>
      <c r="D27" s="274"/>
      <c r="E27" s="274"/>
      <c r="F27" s="275"/>
      <c r="G27" s="215" t="s">
        <v>1</v>
      </c>
      <c r="H27" s="216"/>
      <c r="I27" s="216"/>
      <c r="J27" s="217"/>
    </row>
    <row r="28" spans="1:20" ht="22.5" customHeight="1" x14ac:dyDescent="0.15">
      <c r="A28" s="251"/>
      <c r="B28" s="270" t="s">
        <v>14</v>
      </c>
      <c r="C28" s="271"/>
      <c r="D28" s="271"/>
      <c r="E28" s="271"/>
      <c r="F28" s="272"/>
      <c r="G28" s="29" t="s">
        <v>12</v>
      </c>
      <c r="H28" s="37" t="s">
        <v>15</v>
      </c>
      <c r="I28" s="17" t="s">
        <v>16</v>
      </c>
      <c r="J28" s="37" t="s">
        <v>13</v>
      </c>
      <c r="K28" t="s">
        <v>70</v>
      </c>
    </row>
    <row r="29" spans="1:20" ht="56.25" customHeight="1" x14ac:dyDescent="0.15">
      <c r="A29" s="251"/>
      <c r="B29" s="255" t="s">
        <v>149</v>
      </c>
      <c r="C29" s="256"/>
      <c r="D29" s="256"/>
      <c r="E29" s="256"/>
      <c r="F29" s="256"/>
      <c r="G29" s="38"/>
      <c r="H29" s="38"/>
      <c r="I29" s="38"/>
      <c r="J29" s="38"/>
      <c r="K29">
        <f>SUM(G29:J29)</f>
        <v>0</v>
      </c>
      <c r="S29" s="136">
        <v>0</v>
      </c>
      <c r="T29" s="136">
        <v>1</v>
      </c>
    </row>
    <row r="30" spans="1:20" ht="60" customHeight="1" x14ac:dyDescent="0.15">
      <c r="A30" s="251"/>
      <c r="B30" s="252"/>
      <c r="C30" s="253"/>
      <c r="D30" s="253"/>
      <c r="E30" s="253"/>
      <c r="F30" s="253"/>
      <c r="G30" s="253"/>
      <c r="H30" s="253"/>
      <c r="I30" s="253"/>
      <c r="J30" s="254"/>
      <c r="K30" s="2" t="str">
        <f>IF(LEN(B30)=0,"",IF(256-LEN(B30)&gt;0,"残り" &amp; 256-LEN(B30) &amp; "文字",IF(256-LEN(B30)=0,"","文字数がオーバーしています")))</f>
        <v/>
      </c>
      <c r="T30" s="136">
        <v>1</v>
      </c>
    </row>
    <row r="31" spans="1:20" ht="56.25" customHeight="1" x14ac:dyDescent="0.15">
      <c r="A31" s="251"/>
      <c r="B31" s="255" t="s">
        <v>150</v>
      </c>
      <c r="C31" s="256"/>
      <c r="D31" s="256"/>
      <c r="E31" s="256"/>
      <c r="F31" s="256"/>
      <c r="G31" s="38"/>
      <c r="H31" s="38"/>
      <c r="I31" s="38"/>
      <c r="J31" s="38"/>
      <c r="K31">
        <f>SUM(G31:J31)</f>
        <v>0</v>
      </c>
      <c r="S31" s="136">
        <v>0</v>
      </c>
      <c r="T31" s="136">
        <v>2</v>
      </c>
    </row>
    <row r="32" spans="1:20" ht="60" customHeight="1" x14ac:dyDescent="0.15">
      <c r="A32" s="251"/>
      <c r="B32" s="252"/>
      <c r="C32" s="253"/>
      <c r="D32" s="253"/>
      <c r="E32" s="253"/>
      <c r="F32" s="253"/>
      <c r="G32" s="253"/>
      <c r="H32" s="253"/>
      <c r="I32" s="253"/>
      <c r="J32" s="254"/>
      <c r="K32" s="2" t="str">
        <f>IF(LEN(B32)=0,"",IF(256-LEN(B32)&gt;0,"残り" &amp; 256-LEN(B32) &amp; "文字",IF(256-LEN(B32)=0,"","文字数がオーバーしています")))</f>
        <v/>
      </c>
      <c r="T32" s="136">
        <v>2</v>
      </c>
    </row>
    <row r="33" spans="1:20" ht="56.25" customHeight="1" x14ac:dyDescent="0.15">
      <c r="A33" s="251"/>
      <c r="B33" s="255" t="s">
        <v>151</v>
      </c>
      <c r="C33" s="256"/>
      <c r="D33" s="256"/>
      <c r="E33" s="256"/>
      <c r="F33" s="256"/>
      <c r="G33" s="38"/>
      <c r="H33" s="38"/>
      <c r="I33" s="38"/>
      <c r="J33" s="38"/>
      <c r="K33">
        <f>SUM(G33:J33)</f>
        <v>0</v>
      </c>
      <c r="S33" s="136">
        <v>0</v>
      </c>
      <c r="T33" s="136">
        <v>3</v>
      </c>
    </row>
    <row r="34" spans="1:20" ht="60" customHeight="1" x14ac:dyDescent="0.15">
      <c r="A34" s="251"/>
      <c r="B34" s="252"/>
      <c r="C34" s="253"/>
      <c r="D34" s="253"/>
      <c r="E34" s="253"/>
      <c r="F34" s="253"/>
      <c r="G34" s="253"/>
      <c r="H34" s="253"/>
      <c r="I34" s="253"/>
      <c r="J34" s="254"/>
      <c r="K34" s="2" t="str">
        <f>IF(LEN(B34)=0,"",IF(256-LEN(B34)&gt;0,"残り" &amp; 256-LEN(B34) &amp; "文字",IF(256-LEN(B34)=0,"","文字数がオーバーしています")))</f>
        <v/>
      </c>
      <c r="T34" s="136">
        <v>3</v>
      </c>
    </row>
    <row r="35" spans="1:20" ht="56.25" customHeight="1" x14ac:dyDescent="0.15">
      <c r="A35" s="251"/>
      <c r="B35" s="255" t="s">
        <v>152</v>
      </c>
      <c r="C35" s="256"/>
      <c r="D35" s="256"/>
      <c r="E35" s="256"/>
      <c r="F35" s="256"/>
      <c r="G35" s="38"/>
      <c r="H35" s="38"/>
      <c r="I35" s="38"/>
      <c r="J35" s="38"/>
      <c r="K35">
        <f>SUM(G35:J35)</f>
        <v>0</v>
      </c>
      <c r="S35" s="136">
        <v>0</v>
      </c>
      <c r="T35" s="136">
        <v>4</v>
      </c>
    </row>
    <row r="36" spans="1:20" ht="60" customHeight="1" x14ac:dyDescent="0.15">
      <c r="A36" s="251"/>
      <c r="B36" s="252"/>
      <c r="C36" s="253"/>
      <c r="D36" s="253"/>
      <c r="E36" s="253"/>
      <c r="F36" s="253"/>
      <c r="G36" s="253"/>
      <c r="H36" s="253"/>
      <c r="I36" s="253"/>
      <c r="J36" s="254"/>
      <c r="K36" s="2" t="str">
        <f>IF(LEN(B36)=0,"",IF(256-LEN(B36)&gt;0,"残り" &amp; 256-LEN(B36) &amp; "文字",IF(256-LEN(B36)=0,"","文字数がオーバーしています")))</f>
        <v/>
      </c>
      <c r="T36" s="136">
        <v>4</v>
      </c>
    </row>
    <row r="37" spans="1:20" ht="56.25" customHeight="1" x14ac:dyDescent="0.15">
      <c r="A37" s="251"/>
      <c r="B37" s="255" t="s">
        <v>153</v>
      </c>
      <c r="C37" s="256"/>
      <c r="D37" s="256"/>
      <c r="E37" s="256"/>
      <c r="F37" s="256"/>
      <c r="G37" s="38"/>
      <c r="H37" s="38"/>
      <c r="I37" s="38"/>
      <c r="J37" s="38"/>
      <c r="K37">
        <f>SUM(G37:J37)</f>
        <v>0</v>
      </c>
      <c r="S37" s="136">
        <v>0</v>
      </c>
      <c r="T37" s="136">
        <v>5</v>
      </c>
    </row>
    <row r="38" spans="1:20" ht="60" customHeight="1" x14ac:dyDescent="0.15">
      <c r="A38" s="251"/>
      <c r="B38" s="252"/>
      <c r="C38" s="253"/>
      <c r="D38" s="253"/>
      <c r="E38" s="253"/>
      <c r="F38" s="253"/>
      <c r="G38" s="253"/>
      <c r="H38" s="253"/>
      <c r="I38" s="253"/>
      <c r="J38" s="254"/>
      <c r="K38" s="2" t="str">
        <f>IF(LEN(B38)=0,"",IF(256-LEN(B38)&gt;0,"残り" &amp; 256-LEN(B38) &amp; "文字",IF(256-LEN(B38)=0,"","文字数がオーバーしています")))</f>
        <v/>
      </c>
      <c r="T38" s="136">
        <v>5</v>
      </c>
    </row>
    <row r="39" spans="1:20" ht="56.25" customHeight="1" x14ac:dyDescent="0.15">
      <c r="A39" s="251"/>
      <c r="B39" s="255" t="s">
        <v>154</v>
      </c>
      <c r="C39" s="256"/>
      <c r="D39" s="256"/>
      <c r="E39" s="256"/>
      <c r="F39" s="256"/>
      <c r="G39" s="38"/>
      <c r="H39" s="38"/>
      <c r="I39" s="38"/>
      <c r="J39" s="38"/>
      <c r="K39">
        <f>SUM(G39:J39)</f>
        <v>0</v>
      </c>
      <c r="S39" s="136">
        <v>0</v>
      </c>
      <c r="T39" s="136">
        <v>6</v>
      </c>
    </row>
    <row r="40" spans="1:20" ht="60" customHeight="1" x14ac:dyDescent="0.15">
      <c r="A40" s="251"/>
      <c r="B40" s="252"/>
      <c r="C40" s="253"/>
      <c r="D40" s="253"/>
      <c r="E40" s="253"/>
      <c r="F40" s="253"/>
      <c r="G40" s="253"/>
      <c r="H40" s="253"/>
      <c r="I40" s="253"/>
      <c r="J40" s="254"/>
      <c r="K40" s="2" t="str">
        <f>IF(LEN(B40)=0,"",IF(256-LEN(B40)&gt;0,"残り" &amp; 256-LEN(B40) &amp; "文字",IF(256-LEN(B40)=0,"","文字数がオーバーしています")))</f>
        <v/>
      </c>
      <c r="T40" s="136">
        <v>6</v>
      </c>
    </row>
    <row r="41" spans="1:20" ht="56.25" customHeight="1" x14ac:dyDescent="0.15">
      <c r="A41" s="251"/>
      <c r="B41" s="255" t="s">
        <v>155</v>
      </c>
      <c r="C41" s="256"/>
      <c r="D41" s="256"/>
      <c r="E41" s="256"/>
      <c r="F41" s="256"/>
      <c r="G41" s="38"/>
      <c r="H41" s="38"/>
      <c r="I41" s="38"/>
      <c r="J41" s="38"/>
      <c r="K41">
        <f>SUM(G41:J41)</f>
        <v>0</v>
      </c>
      <c r="S41" s="136">
        <v>0</v>
      </c>
      <c r="T41" s="136">
        <v>7</v>
      </c>
    </row>
    <row r="42" spans="1:20" ht="60" customHeight="1" x14ac:dyDescent="0.15">
      <c r="A42" s="251"/>
      <c r="B42" s="252"/>
      <c r="C42" s="253"/>
      <c r="D42" s="253"/>
      <c r="E42" s="253"/>
      <c r="F42" s="253"/>
      <c r="G42" s="253"/>
      <c r="H42" s="253"/>
      <c r="I42" s="253"/>
      <c r="J42" s="254"/>
      <c r="K42" s="2" t="str">
        <f>IF(LEN(B42)=0,"",IF(256-LEN(B42)&gt;0,"残り" &amp; 256-LEN(B42) &amp; "文字",IF(256-LEN(B42)=0,"","文字数がオーバーしています")))</f>
        <v/>
      </c>
      <c r="T42" s="136">
        <v>7</v>
      </c>
    </row>
    <row r="43" spans="1:20" ht="56.25" customHeight="1" x14ac:dyDescent="0.15">
      <c r="A43" s="251"/>
      <c r="B43" s="255" t="s">
        <v>156</v>
      </c>
      <c r="C43" s="256"/>
      <c r="D43" s="256"/>
      <c r="E43" s="256"/>
      <c r="F43" s="256"/>
      <c r="G43" s="38"/>
      <c r="H43" s="38"/>
      <c r="I43" s="38"/>
      <c r="J43" s="38"/>
      <c r="K43">
        <f>SUM(G43:J43)</f>
        <v>0</v>
      </c>
      <c r="S43" s="136">
        <v>0</v>
      </c>
      <c r="T43" s="136">
        <v>8</v>
      </c>
    </row>
    <row r="44" spans="1:20" ht="60" customHeight="1" x14ac:dyDescent="0.15">
      <c r="A44" s="251"/>
      <c r="B44" s="252"/>
      <c r="C44" s="253"/>
      <c r="D44" s="253"/>
      <c r="E44" s="253"/>
      <c r="F44" s="253"/>
      <c r="G44" s="253"/>
      <c r="H44" s="253"/>
      <c r="I44" s="253"/>
      <c r="J44" s="254"/>
      <c r="K44" s="2" t="str">
        <f>IF(LEN(B44)=0,"",IF(256-LEN(B44)&gt;0,"残り" &amp; 256-LEN(B44) &amp; "文字",IF(256-LEN(B44)=0,"","文字数がオーバーしています")))</f>
        <v/>
      </c>
      <c r="T44" s="136">
        <v>8</v>
      </c>
    </row>
    <row r="45" spans="1:20" ht="56.25" customHeight="1" x14ac:dyDescent="0.15">
      <c r="A45" s="251"/>
      <c r="B45" s="255" t="s">
        <v>157</v>
      </c>
      <c r="C45" s="256"/>
      <c r="D45" s="256"/>
      <c r="E45" s="256"/>
      <c r="F45" s="256"/>
      <c r="G45" s="38"/>
      <c r="H45" s="38"/>
      <c r="I45" s="38"/>
      <c r="J45" s="38"/>
      <c r="K45">
        <f>SUM(G45:J45)</f>
        <v>0</v>
      </c>
      <c r="S45" s="136">
        <v>0</v>
      </c>
      <c r="T45" s="136">
        <v>9</v>
      </c>
    </row>
    <row r="46" spans="1:20" ht="60" customHeight="1" x14ac:dyDescent="0.15">
      <c r="A46" s="251"/>
      <c r="B46" s="252"/>
      <c r="C46" s="253"/>
      <c r="D46" s="253"/>
      <c r="E46" s="253"/>
      <c r="F46" s="253"/>
      <c r="G46" s="253"/>
      <c r="H46" s="253"/>
      <c r="I46" s="253"/>
      <c r="J46" s="254"/>
      <c r="K46" s="2" t="str">
        <f>IF(LEN(B46)=0,"",IF(256-LEN(B46)&gt;0,"残り" &amp; 256-LEN(B46) &amp; "文字",IF(256-LEN(B46)=0,"","文字数がオーバーしています")))</f>
        <v/>
      </c>
      <c r="T46" s="136">
        <v>9</v>
      </c>
    </row>
    <row r="47" spans="1:20" ht="56.25" customHeight="1" x14ac:dyDescent="0.15">
      <c r="A47" s="251"/>
      <c r="B47" s="255" t="s">
        <v>158</v>
      </c>
      <c r="C47" s="256"/>
      <c r="D47" s="256"/>
      <c r="E47" s="256"/>
      <c r="F47" s="256"/>
      <c r="G47" s="38"/>
      <c r="H47" s="38"/>
      <c r="I47" s="38"/>
      <c r="J47" s="38"/>
      <c r="K47">
        <f>SUM(G47:J47)</f>
        <v>0</v>
      </c>
      <c r="S47" s="136">
        <v>0</v>
      </c>
      <c r="T47" s="136">
        <v>10</v>
      </c>
    </row>
    <row r="48" spans="1:20" ht="60" customHeight="1" x14ac:dyDescent="0.15">
      <c r="A48" s="251"/>
      <c r="B48" s="252"/>
      <c r="C48" s="253"/>
      <c r="D48" s="253"/>
      <c r="E48" s="253"/>
      <c r="F48" s="253"/>
      <c r="G48" s="253"/>
      <c r="H48" s="253"/>
      <c r="I48" s="253"/>
      <c r="J48" s="254"/>
      <c r="K48" s="2" t="str">
        <f>IF(LEN(B48)=0,"",IF(256-LEN(B48)&gt;0,"残り" &amp; 256-LEN(B48) &amp; "文字",IF(256-LEN(B48)=0,"","文字数がオーバーしています")))</f>
        <v/>
      </c>
      <c r="T48" s="136">
        <v>10</v>
      </c>
    </row>
    <row r="49" spans="1:20" ht="56.25" customHeight="1" x14ac:dyDescent="0.15">
      <c r="A49" s="251"/>
      <c r="B49" s="255" t="s">
        <v>159</v>
      </c>
      <c r="C49" s="256"/>
      <c r="D49" s="256"/>
      <c r="E49" s="256"/>
      <c r="F49" s="256"/>
      <c r="G49" s="38"/>
      <c r="H49" s="38"/>
      <c r="I49" s="38"/>
      <c r="J49" s="38"/>
      <c r="K49">
        <f>SUM(G49:J49)</f>
        <v>0</v>
      </c>
      <c r="S49" s="136">
        <v>0</v>
      </c>
      <c r="T49" s="136">
        <v>11</v>
      </c>
    </row>
    <row r="50" spans="1:20" ht="60" customHeight="1" x14ac:dyDescent="0.15">
      <c r="A50" s="251"/>
      <c r="B50" s="252"/>
      <c r="C50" s="253"/>
      <c r="D50" s="253"/>
      <c r="E50" s="253"/>
      <c r="F50" s="253"/>
      <c r="G50" s="253"/>
      <c r="H50" s="253"/>
      <c r="I50" s="253"/>
      <c r="J50" s="254"/>
      <c r="K50" s="2" t="str">
        <f>IF(LEN(B50)=0,"",IF(256-LEN(B50)&gt;0,"残り" &amp; 256-LEN(B50) &amp; "文字",IF(256-LEN(B50)=0,"","文字数がオーバーしています")))</f>
        <v/>
      </c>
      <c r="T50" s="136">
        <v>11</v>
      </c>
    </row>
    <row r="51" spans="1:20" ht="56.25" customHeight="1" x14ac:dyDescent="0.15">
      <c r="A51" s="251"/>
      <c r="B51" s="255" t="s">
        <v>160</v>
      </c>
      <c r="C51" s="256"/>
      <c r="D51" s="256"/>
      <c r="E51" s="256"/>
      <c r="F51" s="256"/>
      <c r="G51" s="38"/>
      <c r="H51" s="38"/>
      <c r="I51" s="38"/>
      <c r="J51" s="38"/>
      <c r="K51">
        <f>SUM(G51:J51)</f>
        <v>0</v>
      </c>
      <c r="S51" s="136">
        <v>0</v>
      </c>
      <c r="T51" s="136">
        <v>12</v>
      </c>
    </row>
    <row r="52" spans="1:20" ht="60" customHeight="1" x14ac:dyDescent="0.15">
      <c r="A52" s="251"/>
      <c r="B52" s="252"/>
      <c r="C52" s="253"/>
      <c r="D52" s="253"/>
      <c r="E52" s="253"/>
      <c r="F52" s="253"/>
      <c r="G52" s="253"/>
      <c r="H52" s="253"/>
      <c r="I52" s="253"/>
      <c r="J52" s="254"/>
      <c r="K52" s="2" t="str">
        <f>IF(LEN(B52)=0,"",IF(256-LEN(B52)&gt;0,"残り" &amp; 256-LEN(B52) &amp; "文字",IF(256-LEN(B52)=0,"","文字数がオーバーしています")))</f>
        <v/>
      </c>
      <c r="T52" s="136">
        <v>12</v>
      </c>
    </row>
    <row r="53" spans="1:20" ht="56.25" customHeight="1" x14ac:dyDescent="0.15">
      <c r="A53" s="251"/>
      <c r="B53" s="255" t="s">
        <v>161</v>
      </c>
      <c r="C53" s="256"/>
      <c r="D53" s="256"/>
      <c r="E53" s="256"/>
      <c r="F53" s="256"/>
      <c r="G53" s="38"/>
      <c r="H53" s="38"/>
      <c r="I53" s="38"/>
      <c r="J53" s="38"/>
      <c r="K53">
        <f>SUM(G53:J53)</f>
        <v>0</v>
      </c>
      <c r="S53" s="136">
        <v>0</v>
      </c>
      <c r="T53" s="136">
        <v>13</v>
      </c>
    </row>
    <row r="54" spans="1:20" ht="60" customHeight="1" x14ac:dyDescent="0.15">
      <c r="A54" s="251"/>
      <c r="B54" s="252"/>
      <c r="C54" s="253"/>
      <c r="D54" s="253"/>
      <c r="E54" s="253"/>
      <c r="F54" s="253"/>
      <c r="G54" s="253"/>
      <c r="H54" s="253"/>
      <c r="I54" s="253"/>
      <c r="J54" s="254"/>
      <c r="K54" s="2" t="str">
        <f>IF(LEN(B54)=0,"",IF(256-LEN(B54)&gt;0,"残り" &amp; 256-LEN(B54) &amp; "文字",IF(256-LEN(B54)=0,"","文字数がオーバーしています")))</f>
        <v/>
      </c>
      <c r="T54" s="136">
        <v>13</v>
      </c>
    </row>
    <row r="55" spans="1:20" ht="56.25" customHeight="1" x14ac:dyDescent="0.15">
      <c r="A55" s="251"/>
      <c r="B55" s="255" t="s">
        <v>162</v>
      </c>
      <c r="C55" s="256"/>
      <c r="D55" s="256"/>
      <c r="E55" s="256"/>
      <c r="F55" s="256"/>
      <c r="G55" s="38"/>
      <c r="H55" s="38"/>
      <c r="I55" s="38"/>
      <c r="J55" s="38"/>
      <c r="K55">
        <f>SUM(G55:J55)</f>
        <v>0</v>
      </c>
      <c r="S55" s="136">
        <v>0</v>
      </c>
      <c r="T55" s="136">
        <v>14</v>
      </c>
    </row>
    <row r="56" spans="1:20" ht="60" customHeight="1" x14ac:dyDescent="0.15">
      <c r="A56" s="251"/>
      <c r="B56" s="252"/>
      <c r="C56" s="253"/>
      <c r="D56" s="253"/>
      <c r="E56" s="253"/>
      <c r="F56" s="253"/>
      <c r="G56" s="253"/>
      <c r="H56" s="253"/>
      <c r="I56" s="253"/>
      <c r="J56" s="254"/>
      <c r="K56" s="2" t="str">
        <f>IF(LEN(B56)=0,"",IF(256-LEN(B56)&gt;0,"残り" &amp; 256-LEN(B56) &amp; "文字",IF(256-LEN(B56)=0,"","文字数がオーバーしています")))</f>
        <v/>
      </c>
      <c r="T56" s="136">
        <v>14</v>
      </c>
    </row>
    <row r="57" spans="1:20" ht="56.25" customHeight="1" x14ac:dyDescent="0.15">
      <c r="A57" s="251"/>
      <c r="B57" s="255" t="s">
        <v>163</v>
      </c>
      <c r="C57" s="256"/>
      <c r="D57" s="256"/>
      <c r="E57" s="256"/>
      <c r="F57" s="256"/>
      <c r="G57" s="38"/>
      <c r="H57" s="38"/>
      <c r="I57" s="38"/>
      <c r="J57" s="38"/>
      <c r="K57">
        <f>SUM(G57:J57)</f>
        <v>0</v>
      </c>
      <c r="S57" s="136">
        <v>0</v>
      </c>
      <c r="T57" s="136">
        <v>15</v>
      </c>
    </row>
    <row r="58" spans="1:20" ht="60" customHeight="1" x14ac:dyDescent="0.15">
      <c r="A58" s="251"/>
      <c r="B58" s="252"/>
      <c r="C58" s="253"/>
      <c r="D58" s="253"/>
      <c r="E58" s="253"/>
      <c r="F58" s="253"/>
      <c r="G58" s="253"/>
      <c r="H58" s="253"/>
      <c r="I58" s="253"/>
      <c r="J58" s="254"/>
      <c r="K58" s="2" t="str">
        <f>IF(LEN(B58)=0,"",IF(256-LEN(B58)&gt;0,"残り" &amp; 256-LEN(B58) &amp; "文字",IF(256-LEN(B58)=0,"","文字数がオーバーしています")))</f>
        <v/>
      </c>
      <c r="T58" s="136">
        <v>15</v>
      </c>
    </row>
    <row r="59" spans="1:20" ht="56.25" customHeight="1" x14ac:dyDescent="0.15">
      <c r="A59" s="251"/>
      <c r="B59" s="255" t="s">
        <v>164</v>
      </c>
      <c r="C59" s="256"/>
      <c r="D59" s="256"/>
      <c r="E59" s="256"/>
      <c r="F59" s="256"/>
      <c r="G59" s="38"/>
      <c r="H59" s="38"/>
      <c r="I59" s="38"/>
      <c r="J59" s="38"/>
      <c r="K59">
        <f>SUM(G59:J59)</f>
        <v>0</v>
      </c>
      <c r="S59" s="136">
        <v>0</v>
      </c>
      <c r="T59" s="136">
        <v>16</v>
      </c>
    </row>
    <row r="60" spans="1:20" ht="60" customHeight="1" x14ac:dyDescent="0.15">
      <c r="A60" s="251"/>
      <c r="B60" s="252"/>
      <c r="C60" s="253"/>
      <c r="D60" s="253"/>
      <c r="E60" s="253"/>
      <c r="F60" s="253"/>
      <c r="G60" s="253"/>
      <c r="H60" s="253"/>
      <c r="I60" s="253"/>
      <c r="J60" s="254"/>
      <c r="K60" s="2" t="str">
        <f>IF(LEN(B60)=0,"",IF(256-LEN(B60)&gt;0,"残り" &amp; 256-LEN(B60) &amp; "文字",IF(256-LEN(B60)=0,"","文字数がオーバーしています")))</f>
        <v/>
      </c>
      <c r="T60" s="136">
        <v>16</v>
      </c>
    </row>
  </sheetData>
  <sheetProtection algorithmName="SHA-512" hashValue="Y9gE2a6ZBKtMd4dQmEJ586ObT3P17ZHgBbXRmX2h4Yt0PC3lyAF1IFygErNMXgiOhUHd31RKdHcMduPnpX8Gww==" saltValue="1jivtAk2rfKoRrvchYx2cQ==" spinCount="100000" sheet="1" objects="1" scenarios="1" formatCells="0"/>
  <mergeCells count="67">
    <mergeCell ref="A59:A60"/>
    <mergeCell ref="B60:J60"/>
    <mergeCell ref="B59:F59"/>
    <mergeCell ref="B54:J54"/>
    <mergeCell ref="A57:A58"/>
    <mergeCell ref="A55:A56"/>
    <mergeCell ref="A51:A52"/>
    <mergeCell ref="B52:J52"/>
    <mergeCell ref="A53:A54"/>
    <mergeCell ref="A2:J2"/>
    <mergeCell ref="B56:J56"/>
    <mergeCell ref="A43:A44"/>
    <mergeCell ref="B51:F51"/>
    <mergeCell ref="B53:F53"/>
    <mergeCell ref="B58:J58"/>
    <mergeCell ref="B55:F55"/>
    <mergeCell ref="B57:F57"/>
    <mergeCell ref="A47:A48"/>
    <mergeCell ref="B48:J48"/>
    <mergeCell ref="A49:A50"/>
    <mergeCell ref="B50:J50"/>
    <mergeCell ref="B47:F47"/>
    <mergeCell ref="B49:F49"/>
    <mergeCell ref="B44:J44"/>
    <mergeCell ref="A45:A46"/>
    <mergeCell ref="B46:J46"/>
    <mergeCell ref="B43:F43"/>
    <mergeCell ref="B45:F45"/>
    <mergeCell ref="G9:I9"/>
    <mergeCell ref="G6:I6"/>
    <mergeCell ref="A27:A28"/>
    <mergeCell ref="G27:J27"/>
    <mergeCell ref="B28:F28"/>
    <mergeCell ref="B27:F27"/>
    <mergeCell ref="B21:J21"/>
    <mergeCell ref="B19:J19"/>
    <mergeCell ref="C3:D3"/>
    <mergeCell ref="E3:J3"/>
    <mergeCell ref="A31:A32"/>
    <mergeCell ref="B32:J32"/>
    <mergeCell ref="B29:F29"/>
    <mergeCell ref="B31:F31"/>
    <mergeCell ref="B30:J30"/>
    <mergeCell ref="B24:J24"/>
    <mergeCell ref="A29:A30"/>
    <mergeCell ref="B11:J11"/>
    <mergeCell ref="B18:E18"/>
    <mergeCell ref="E4:J4"/>
    <mergeCell ref="C4:D4"/>
    <mergeCell ref="G5:I5"/>
    <mergeCell ref="G7:I7"/>
    <mergeCell ref="G8:I8"/>
    <mergeCell ref="A41:A42"/>
    <mergeCell ref="B42:J42"/>
    <mergeCell ref="B39:F39"/>
    <mergeCell ref="B41:F41"/>
    <mergeCell ref="A37:A38"/>
    <mergeCell ref="B38:J38"/>
    <mergeCell ref="B37:F37"/>
    <mergeCell ref="A39:A40"/>
    <mergeCell ref="B40:J40"/>
    <mergeCell ref="A33:A34"/>
    <mergeCell ref="B34:J34"/>
    <mergeCell ref="A35:A36"/>
    <mergeCell ref="B36:J36"/>
    <mergeCell ref="B33:F33"/>
    <mergeCell ref="B35:F35"/>
  </mergeCells>
  <phoneticPr fontId="2"/>
  <dataValidations count="8">
    <dataValidation type="textLength" imeMode="hiragana" operator="lessThanOrEqual" allowBlank="1" showErrorMessage="1" errorTitle="もう一度入力してください！" error="文字数がオーバーしました。_x000a_（256文字までになるように短くしてください。）_x000a_" sqref="B36:J36 B34:J34 B32:J32 B30:J30 B38:J38 B40:J40 B42:J42 B44:J44 B46:J46 B48:J48 B50:J50 B52:J52 B54:J54 B56:J56 B58:J58 B60:J60" xr:uid="{00000000-0002-0000-0500-000000000000}">
      <formula1>256</formula1>
    </dataValidation>
    <dataValidation type="whole" imeMode="disabled" operator="greaterThanOrEqual" allowBlank="1" showErrorMessage="1" errorTitle="もう一度入力してください！" error="数値が正しくありません。" sqref="G37:J37 G35:J35 G33:J33 G31:J31 G29:J29 G39:J39 G41:J41 G43:J43 G45:J45 G47:J47 G49:J49 G51:J51 G53:J53 G55:J55 G57:J57 G59:J59" xr:uid="{00000000-0002-0000-0500-000001000000}">
      <formula1>0</formula1>
    </dataValidation>
    <dataValidation type="textLength" imeMode="hiragana" operator="lessThanOrEqual" allowBlank="1" showErrorMessage="1" errorTitle="もう一度入力してください！" error="文字数がオーバーしました。_x000a_（256文字までになるように短くしてください。）" sqref="B25:J25" xr:uid="{00000000-0002-0000-0500-000002000000}">
      <formula1>512</formula1>
    </dataValidation>
    <dataValidation type="whole" imeMode="disabled" operator="greaterThanOrEqual" allowBlank="1" showErrorMessage="1" errorTitle="もう一度入力してください！" error="数値が正しくありません。_x000a_" sqref="G8" xr:uid="{00000000-0002-0000-0500-000003000000}">
      <formula1>0</formula1>
    </dataValidation>
    <dataValidation type="textLength" imeMode="hiragana" operator="lessThanOrEqual" allowBlank="1" showErrorMessage="1" errorTitle="もう一度入力してください！" error="文字数がオーバーしました。_x000a_（128文字までになるように短くしてください。）" sqref="E3:J3 G4:J4 E4:F6" xr:uid="{00000000-0002-0000-0500-000004000000}">
      <formula1>128</formula1>
    </dataValidation>
    <dataValidation type="textLength" imeMode="hiragana" operator="lessThanOrEqual" allowBlank="1" showErrorMessage="1" errorTitle="もう一度入力してください！" error="文字数がオーバーしました。_x000a_（256文字までになるように短くしてください。）" sqref="B19:B20 C19:J19" xr:uid="{00000000-0002-0000-0500-000005000000}">
      <formula1>256</formula1>
    </dataValidation>
    <dataValidation type="textLength" imeMode="hiragana" operator="lessThanOrEqual" allowBlank="1" showErrorMessage="1" errorTitle="もう一度入力してください！" error="文字数がオーバーしました。_x000a_（512文字までになるように短くしてください。）" sqref="B24:J24 B11:J11 B21:J21" xr:uid="{00000000-0002-0000-0500-000006000000}">
      <formula1>512</formula1>
    </dataValidation>
    <dataValidation type="textLength" operator="lessThanOrEqual" allowBlank="1" showErrorMessage="1" errorTitle="もう一度入力してください！" error="文字数がオーバーしました。_x000a_（128文字までになるように短くしてください。）" sqref="G5:I6" xr:uid="{00000000-0002-0000-0500-000007000000}">
      <formula1>128</formula1>
    </dataValidation>
  </dataValidations>
  <printOptions horizontalCentered="1"/>
  <pageMargins left="0.59055118110236227" right="0.59055118110236227" top="0.59055118110236227" bottom="0.39370078740157483" header="0.51181102362204722" footer="0.31496062992125984"/>
  <pageSetup paperSize="9" scale="95" orientation="portrait" blackAndWhite="1" r:id="rId1"/>
  <headerFooter alignWithMargins="0">
    <oddFooter>&amp;R&amp;P／&amp;N</oddFooter>
  </headerFooter>
  <rowBreaks count="3" manualBreakCount="3">
    <brk id="22" max="16383" man="1"/>
    <brk id="38" max="16383" man="1"/>
    <brk id="52"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dimension ref="A1:T221"/>
  <sheetViews>
    <sheetView view="pageBreakPreview" zoomScale="50" zoomScaleNormal="85" zoomScaleSheetLayoutView="50" workbookViewId="0">
      <selection activeCell="G180" sqref="G180"/>
    </sheetView>
  </sheetViews>
  <sheetFormatPr defaultColWidth="9" defaultRowHeight="13.5" x14ac:dyDescent="0.15"/>
  <cols>
    <col min="1" max="1" width="3" style="21" customWidth="1"/>
    <col min="2" max="2" width="13.875" style="22" customWidth="1"/>
    <col min="3" max="3" width="37.625" style="22" customWidth="1"/>
    <col min="4" max="4" width="33.5" style="22" customWidth="1"/>
    <col min="5" max="5" width="9.5" style="22" customWidth="1"/>
    <col min="6" max="6" width="10.625" style="21" customWidth="1"/>
    <col min="7" max="7" width="9" style="21"/>
    <col min="8" max="8" width="21.625" style="21" customWidth="1"/>
    <col min="9" max="9" width="10.75" style="25" customWidth="1"/>
    <col min="10" max="10" width="21.25" style="27" bestFit="1" customWidth="1"/>
    <col min="11" max="11" width="9" style="24"/>
    <col min="12" max="16384" width="9" style="21"/>
  </cols>
  <sheetData>
    <row r="1" spans="1:20" ht="14.25" x14ac:dyDescent="0.15">
      <c r="A1" s="5" t="str">
        <f>"〔組織マネジメント：" &amp;  評価結果報告書!B23 &amp; "〕"</f>
        <v>〔組織マネジメント：生活介護（主たる利用者が重症心身障害者）〕</v>
      </c>
      <c r="B1" s="4"/>
      <c r="C1" s="4"/>
      <c r="D1" s="4"/>
      <c r="E1" s="3"/>
      <c r="F1" s="146" t="s">
        <v>147</v>
      </c>
      <c r="H1" s="23"/>
    </row>
    <row r="2" spans="1:20" ht="14.25" customHeight="1" x14ac:dyDescent="0.15">
      <c r="A2" s="1"/>
      <c r="B2" s="4"/>
      <c r="C2" s="4"/>
      <c r="F2" s="6" t="str">
        <f>"《事業所名： " &amp; 評価結果報告書!B24 &amp; "》"</f>
        <v>《事業所名： 》</v>
      </c>
      <c r="H2" s="25"/>
    </row>
    <row r="3" spans="1:20" x14ac:dyDescent="0.15">
      <c r="A3" s="75" t="s">
        <v>69</v>
      </c>
      <c r="B3" s="76" t="s">
        <v>137</v>
      </c>
      <c r="F3" s="26"/>
      <c r="G3" s="26"/>
      <c r="H3" s="7"/>
      <c r="I3" s="58"/>
      <c r="J3" s="7"/>
      <c r="K3" s="7"/>
      <c r="L3" s="7"/>
      <c r="M3" s="77"/>
      <c r="N3" s="77"/>
      <c r="O3" s="77"/>
      <c r="P3" s="77"/>
      <c r="Q3" s="77"/>
      <c r="R3" s="77"/>
      <c r="S3" s="77"/>
      <c r="T3" s="77"/>
    </row>
    <row r="4" spans="1:20" ht="18" customHeight="1" thickBot="1" x14ac:dyDescent="0.2">
      <c r="A4" s="81" t="s">
        <v>0</v>
      </c>
      <c r="B4" s="334" t="s">
        <v>77</v>
      </c>
      <c r="C4" s="335"/>
      <c r="D4" s="335"/>
      <c r="E4" s="335"/>
      <c r="F4" s="336"/>
      <c r="H4" s="77"/>
      <c r="I4" s="58"/>
      <c r="J4" s="7" t="s">
        <v>60</v>
      </c>
      <c r="K4" s="7"/>
      <c r="L4" s="77"/>
      <c r="M4" s="77"/>
      <c r="N4" s="77"/>
      <c r="O4" s="77"/>
      <c r="P4" s="77"/>
      <c r="Q4" s="77"/>
      <c r="R4" s="77"/>
      <c r="S4" s="77"/>
      <c r="T4" s="77" t="s">
        <v>61</v>
      </c>
    </row>
    <row r="5" spans="1:20" ht="18" customHeight="1" thickTop="1" x14ac:dyDescent="0.15">
      <c r="A5" s="295">
        <v>1</v>
      </c>
      <c r="B5" s="297" t="s">
        <v>167</v>
      </c>
      <c r="C5" s="298"/>
      <c r="D5" s="298"/>
      <c r="E5" s="298"/>
      <c r="F5" s="299"/>
      <c r="H5" s="77"/>
      <c r="I5" s="58"/>
      <c r="J5" s="7" t="s">
        <v>56</v>
      </c>
      <c r="K5" s="7"/>
      <c r="L5" s="77"/>
      <c r="M5" s="77"/>
      <c r="N5" s="77"/>
      <c r="O5" s="77"/>
      <c r="P5" s="77"/>
      <c r="Q5" s="77"/>
      <c r="R5" s="77"/>
      <c r="S5" s="77"/>
      <c r="T5" s="77" t="s">
        <v>62</v>
      </c>
    </row>
    <row r="6" spans="1:20" s="87" customFormat="1" ht="30" customHeight="1" thickBot="1" x14ac:dyDescent="0.2">
      <c r="A6" s="296"/>
      <c r="B6" s="300" t="s">
        <v>166</v>
      </c>
      <c r="C6" s="301"/>
      <c r="D6" s="301"/>
      <c r="E6" s="301"/>
      <c r="F6" s="302"/>
      <c r="G6" s="82"/>
      <c r="H6" s="83"/>
      <c r="I6" s="84"/>
      <c r="J6" s="85" t="s">
        <v>63</v>
      </c>
      <c r="K6" s="83">
        <v>1</v>
      </c>
      <c r="L6" s="83">
        <v>120</v>
      </c>
      <c r="M6" s="86"/>
      <c r="N6" s="86"/>
      <c r="O6" s="86"/>
      <c r="P6" s="86"/>
      <c r="Q6" s="86"/>
      <c r="R6" s="86"/>
      <c r="S6" s="77"/>
      <c r="T6" s="86"/>
    </row>
    <row r="7" spans="1:20" s="11" customFormat="1" ht="17.25" customHeight="1" x14ac:dyDescent="0.15">
      <c r="A7" s="88"/>
      <c r="B7" s="303" t="s">
        <v>169</v>
      </c>
      <c r="C7" s="304"/>
      <c r="D7" s="304"/>
      <c r="E7" s="304"/>
      <c r="F7" s="305"/>
      <c r="G7" s="89"/>
      <c r="H7" s="90"/>
      <c r="I7" s="91"/>
      <c r="J7" s="7" t="s">
        <v>64</v>
      </c>
      <c r="K7" s="90"/>
      <c r="L7" s="90"/>
      <c r="M7" s="92"/>
      <c r="N7" s="92"/>
      <c r="O7" s="92"/>
      <c r="P7" s="92"/>
      <c r="Q7" s="92"/>
      <c r="R7" s="92"/>
      <c r="S7" s="77"/>
      <c r="T7" s="92"/>
    </row>
    <row r="8" spans="1:20" s="87" customFormat="1" ht="30" customHeight="1" thickBot="1" x14ac:dyDescent="0.2">
      <c r="A8" s="93"/>
      <c r="B8" s="306" t="s">
        <v>168</v>
      </c>
      <c r="C8" s="307"/>
      <c r="D8" s="330" t="s">
        <v>84</v>
      </c>
      <c r="E8" s="330"/>
      <c r="F8" s="119" t="str">
        <f>IF(COUNT(P12:Q24) &gt; 0,COUNT(P12:P24) &amp; "／" &amp; COUNT(P12:Q24),"")</f>
        <v/>
      </c>
      <c r="G8" s="82"/>
      <c r="H8" s="83"/>
      <c r="I8" s="84"/>
      <c r="J8" s="85" t="s">
        <v>65</v>
      </c>
      <c r="K8" s="83">
        <v>1</v>
      </c>
      <c r="L8" s="83">
        <v>546</v>
      </c>
      <c r="M8" s="86"/>
      <c r="N8" s="86"/>
      <c r="O8" s="86"/>
      <c r="P8" s="86"/>
      <c r="Q8" s="86"/>
      <c r="R8" s="86"/>
      <c r="S8" s="77"/>
      <c r="T8" s="86"/>
    </row>
    <row r="9" spans="1:20" x14ac:dyDescent="0.15">
      <c r="A9" s="94"/>
      <c r="B9" s="95" t="s">
        <v>170</v>
      </c>
      <c r="C9" s="331" t="str">
        <f>IF((MIN(I12:I13)=0),"標準項目の「あり」「なし」を選択してください","")</f>
        <v>標準項目の「あり」「なし」を選択してください</v>
      </c>
      <c r="D9" s="331"/>
      <c r="E9" s="331"/>
      <c r="F9" s="332"/>
      <c r="H9" s="77"/>
      <c r="I9" s="58"/>
      <c r="J9" s="7" t="s">
        <v>66</v>
      </c>
      <c r="K9" s="7">
        <v>1</v>
      </c>
      <c r="L9" s="77">
        <v>17430</v>
      </c>
      <c r="M9" s="77"/>
      <c r="N9" s="77"/>
      <c r="O9" s="77"/>
      <c r="P9" s="77"/>
      <c r="Q9" s="77"/>
      <c r="R9" s="77"/>
      <c r="S9" s="77"/>
      <c r="T9" s="77"/>
    </row>
    <row r="10" spans="1:20" s="99" customFormat="1" ht="37.5" customHeight="1" x14ac:dyDescent="0.15">
      <c r="A10" s="96" t="s">
        <v>57</v>
      </c>
      <c r="B10" s="279" t="s">
        <v>171</v>
      </c>
      <c r="C10" s="280"/>
      <c r="D10" s="333" t="str">
        <f xml:space="preserve"> "評点（" &amp; REPT("○",COUNT(P12:P13)) &amp; REPT("●",COUNT(Q12:Q13)) &amp; "）"</f>
        <v>評点（）</v>
      </c>
      <c r="E10" s="333"/>
      <c r="F10" s="118" t="str">
        <f>IF(COUNT(R12:R13)&gt;0,"・非該当" &amp; COUNT(R12:R13),"")</f>
        <v/>
      </c>
      <c r="G10" s="82"/>
      <c r="H10" s="97"/>
      <c r="I10" s="98" t="str">
        <f>IF(MIN(I12:I13)=0,"",IF(COUNT(P12:Q13)=0,"-",IF(COUNT(P12:Q13)=COUNT(P12:P13),"A",IF(COUNT(P12:P13)=0,"C","B"))))</f>
        <v/>
      </c>
      <c r="J10" s="7" t="s">
        <v>51</v>
      </c>
      <c r="K10" s="98"/>
      <c r="L10" s="97"/>
      <c r="M10" s="97"/>
      <c r="N10" s="97"/>
      <c r="O10" s="97"/>
      <c r="P10" s="97"/>
      <c r="Q10" s="97"/>
      <c r="R10" s="97"/>
      <c r="S10" s="77"/>
      <c r="T10" s="97"/>
    </row>
    <row r="11" spans="1:20" x14ac:dyDescent="0.15">
      <c r="A11" s="94"/>
      <c r="B11" s="117" t="s">
        <v>52</v>
      </c>
      <c r="C11" s="322" t="s">
        <v>53</v>
      </c>
      <c r="D11" s="323"/>
      <c r="E11" s="323"/>
      <c r="F11" s="324"/>
      <c r="H11" s="77"/>
      <c r="I11" s="58"/>
      <c r="J11" s="7" t="s">
        <v>54</v>
      </c>
      <c r="K11" s="7"/>
      <c r="L11" s="77"/>
      <c r="M11" s="77"/>
      <c r="N11" s="77"/>
      <c r="O11" s="77"/>
      <c r="P11" s="77"/>
      <c r="Q11" s="77"/>
      <c r="R11" s="77"/>
      <c r="S11" s="77"/>
      <c r="T11" s="77"/>
    </row>
    <row r="12" spans="1:20" ht="37.5" customHeight="1" x14ac:dyDescent="0.15">
      <c r="A12" s="94"/>
      <c r="B12" s="100"/>
      <c r="C12" s="300" t="s">
        <v>172</v>
      </c>
      <c r="D12" s="301"/>
      <c r="E12" s="325"/>
      <c r="F12" s="101"/>
      <c r="G12" s="82"/>
      <c r="H12" s="77"/>
      <c r="I12" s="58">
        <v>0</v>
      </c>
      <c r="J12" s="7" t="s">
        <v>55</v>
      </c>
      <c r="K12" s="7">
        <v>1</v>
      </c>
      <c r="L12" s="77">
        <v>60031</v>
      </c>
      <c r="M12" s="77"/>
      <c r="N12" s="77"/>
      <c r="O12" s="77"/>
      <c r="P12" s="77" t="str">
        <f>IF(I12=3,1,"")</f>
        <v/>
      </c>
      <c r="Q12" s="77" t="str">
        <f>IF(I12=2,1,"")</f>
        <v/>
      </c>
      <c r="R12" s="77" t="str">
        <f>IF(I12=1,1,"")</f>
        <v/>
      </c>
      <c r="S12" s="77"/>
      <c r="T12" s="77"/>
    </row>
    <row r="13" spans="1:20" ht="37.5" customHeight="1" thickBot="1" x14ac:dyDescent="0.2">
      <c r="A13" s="94"/>
      <c r="B13" s="100"/>
      <c r="C13" s="300" t="s">
        <v>173</v>
      </c>
      <c r="D13" s="301"/>
      <c r="E13" s="325"/>
      <c r="F13" s="101"/>
      <c r="G13" s="82"/>
      <c r="H13" s="77"/>
      <c r="I13" s="58">
        <v>0</v>
      </c>
      <c r="J13" s="7" t="s">
        <v>55</v>
      </c>
      <c r="K13" s="7">
        <v>2</v>
      </c>
      <c r="L13" s="77">
        <v>60032</v>
      </c>
      <c r="M13" s="77"/>
      <c r="N13" s="77"/>
      <c r="O13" s="77"/>
      <c r="P13" s="77" t="str">
        <f>IF(I13=3,1,"")</f>
        <v/>
      </c>
      <c r="Q13" s="77" t="str">
        <f>IF(I13=2,1,"")</f>
        <v/>
      </c>
      <c r="R13" s="77" t="str">
        <f>IF(I13=1,1,"")</f>
        <v/>
      </c>
      <c r="S13" s="77"/>
      <c r="T13" s="77"/>
    </row>
    <row r="14" spans="1:20" x14ac:dyDescent="0.15">
      <c r="A14" s="94"/>
      <c r="B14" s="95" t="s">
        <v>174</v>
      </c>
      <c r="C14" s="331" t="str">
        <f>IF((MIN(I17:I18)=0),"標準項目の「あり」「なし」を選択してください","")</f>
        <v>標準項目の「あり」「なし」を選択してください</v>
      </c>
      <c r="D14" s="331"/>
      <c r="E14" s="331"/>
      <c r="F14" s="332"/>
      <c r="H14" s="77"/>
      <c r="I14" s="58"/>
      <c r="J14" s="7" t="s">
        <v>66</v>
      </c>
      <c r="K14" s="7">
        <v>2</v>
      </c>
      <c r="L14" s="77">
        <v>17431</v>
      </c>
      <c r="M14" s="77"/>
      <c r="N14" s="77"/>
      <c r="O14" s="77"/>
      <c r="P14" s="77"/>
      <c r="Q14" s="77"/>
      <c r="R14" s="77"/>
      <c r="S14" s="77"/>
      <c r="T14" s="77"/>
    </row>
    <row r="15" spans="1:20" s="99" customFormat="1" ht="37.5" customHeight="1" x14ac:dyDescent="0.15">
      <c r="A15" s="96" t="s">
        <v>57</v>
      </c>
      <c r="B15" s="279" t="s">
        <v>175</v>
      </c>
      <c r="C15" s="280"/>
      <c r="D15" s="333" t="str">
        <f xml:space="preserve"> "評点（" &amp; REPT("○",COUNT(P17:P18)) &amp; REPT("●",COUNT(Q17:Q18)) &amp; "）"</f>
        <v>評点（）</v>
      </c>
      <c r="E15" s="333"/>
      <c r="F15" s="118" t="str">
        <f>IF(COUNT(R17:R18)&gt;0,"・非該当" &amp; COUNT(R17:R18),"")</f>
        <v/>
      </c>
      <c r="G15" s="82"/>
      <c r="H15" s="97"/>
      <c r="I15" s="98" t="str">
        <f>IF(MIN(I17:I18)=0,"",IF(COUNT(P17:Q18)=0,"-",IF(COUNT(P17:Q18)=COUNT(P17:P18),"A",IF(COUNT(P17:P18)=0,"C","B"))))</f>
        <v/>
      </c>
      <c r="J15" s="7" t="s">
        <v>51</v>
      </c>
      <c r="K15" s="98"/>
      <c r="L15" s="97"/>
      <c r="M15" s="97"/>
      <c r="N15" s="97"/>
      <c r="O15" s="97"/>
      <c r="P15" s="97"/>
      <c r="Q15" s="97"/>
      <c r="R15" s="97"/>
      <c r="S15" s="77"/>
      <c r="T15" s="97"/>
    </row>
    <row r="16" spans="1:20" x14ac:dyDescent="0.15">
      <c r="A16" s="94"/>
      <c r="B16" s="117" t="s">
        <v>52</v>
      </c>
      <c r="C16" s="322" t="s">
        <v>53</v>
      </c>
      <c r="D16" s="323"/>
      <c r="E16" s="323"/>
      <c r="F16" s="324"/>
      <c r="H16" s="77"/>
      <c r="I16" s="58"/>
      <c r="J16" s="7" t="s">
        <v>54</v>
      </c>
      <c r="K16" s="7"/>
      <c r="L16" s="77"/>
      <c r="M16" s="77"/>
      <c r="N16" s="77"/>
      <c r="O16" s="77"/>
      <c r="P16" s="77"/>
      <c r="Q16" s="77"/>
      <c r="R16" s="77"/>
      <c r="S16" s="77"/>
      <c r="T16" s="77"/>
    </row>
    <row r="17" spans="1:20" ht="37.5" customHeight="1" x14ac:dyDescent="0.15">
      <c r="A17" s="94"/>
      <c r="B17" s="100"/>
      <c r="C17" s="300" t="s">
        <v>176</v>
      </c>
      <c r="D17" s="301"/>
      <c r="E17" s="325"/>
      <c r="F17" s="101"/>
      <c r="G17" s="82"/>
      <c r="H17" s="77"/>
      <c r="I17" s="58">
        <v>0</v>
      </c>
      <c r="J17" s="7" t="s">
        <v>55</v>
      </c>
      <c r="K17" s="7">
        <v>1</v>
      </c>
      <c r="L17" s="77">
        <v>60033</v>
      </c>
      <c r="M17" s="77"/>
      <c r="N17" s="77"/>
      <c r="O17" s="77"/>
      <c r="P17" s="77" t="str">
        <f>IF(I17=3,1,"")</f>
        <v/>
      </c>
      <c r="Q17" s="77" t="str">
        <f>IF(I17=2,1,"")</f>
        <v/>
      </c>
      <c r="R17" s="77" t="str">
        <f>IF(I17=1,1,"")</f>
        <v/>
      </c>
      <c r="S17" s="77"/>
      <c r="T17" s="77"/>
    </row>
    <row r="18" spans="1:20" ht="37.5" customHeight="1" thickBot="1" x14ac:dyDescent="0.2">
      <c r="A18" s="94"/>
      <c r="B18" s="100"/>
      <c r="C18" s="300" t="s">
        <v>177</v>
      </c>
      <c r="D18" s="301"/>
      <c r="E18" s="325"/>
      <c r="F18" s="101"/>
      <c r="G18" s="82"/>
      <c r="H18" s="77"/>
      <c r="I18" s="58">
        <v>0</v>
      </c>
      <c r="J18" s="7" t="s">
        <v>55</v>
      </c>
      <c r="K18" s="7">
        <v>2</v>
      </c>
      <c r="L18" s="77">
        <v>60034</v>
      </c>
      <c r="M18" s="77"/>
      <c r="N18" s="77"/>
      <c r="O18" s="77"/>
      <c r="P18" s="77" t="str">
        <f>IF(I18=3,1,"")</f>
        <v/>
      </c>
      <c r="Q18" s="77" t="str">
        <f>IF(I18=2,1,"")</f>
        <v/>
      </c>
      <c r="R18" s="77" t="str">
        <f>IF(I18=1,1,"")</f>
        <v/>
      </c>
      <c r="S18" s="77"/>
      <c r="T18" s="77"/>
    </row>
    <row r="19" spans="1:20" x14ac:dyDescent="0.15">
      <c r="A19" s="94"/>
      <c r="B19" s="95" t="s">
        <v>178</v>
      </c>
      <c r="C19" s="331" t="str">
        <f>IF((MIN(I22:I24)=0),"標準項目の「あり」「なし」を選択してください","")</f>
        <v>標準項目の「あり」「なし」を選択してください</v>
      </c>
      <c r="D19" s="331"/>
      <c r="E19" s="331"/>
      <c r="F19" s="332"/>
      <c r="H19" s="77"/>
      <c r="I19" s="58"/>
      <c r="J19" s="7" t="s">
        <v>66</v>
      </c>
      <c r="K19" s="7">
        <v>3</v>
      </c>
      <c r="L19" s="77">
        <v>17432</v>
      </c>
      <c r="M19" s="77"/>
      <c r="N19" s="77"/>
      <c r="O19" s="77"/>
      <c r="P19" s="77"/>
      <c r="Q19" s="77"/>
      <c r="R19" s="77"/>
      <c r="S19" s="77"/>
      <c r="T19" s="77"/>
    </row>
    <row r="20" spans="1:20" s="99" customFormat="1" ht="37.5" customHeight="1" x14ac:dyDescent="0.15">
      <c r="A20" s="96" t="s">
        <v>57</v>
      </c>
      <c r="B20" s="279" t="s">
        <v>179</v>
      </c>
      <c r="C20" s="280"/>
      <c r="D20" s="333" t="str">
        <f xml:space="preserve"> "評点（" &amp; REPT("○",COUNT(P22:P24)) &amp; REPT("●",COUNT(Q22:Q24)) &amp; "）"</f>
        <v>評点（）</v>
      </c>
      <c r="E20" s="333"/>
      <c r="F20" s="118" t="str">
        <f>IF(COUNT(R22:R24)&gt;0,"・非該当" &amp; COUNT(R22:R24),"")</f>
        <v/>
      </c>
      <c r="G20" s="82"/>
      <c r="H20" s="97"/>
      <c r="I20" s="98" t="str">
        <f>IF(MIN(I22:I24)=0,"",IF(COUNT(P22:Q24)=0,"-",IF(COUNT(P22:Q24)=COUNT(P22:P24),"A",IF(COUNT(P22:P24)=0,"C","B"))))</f>
        <v/>
      </c>
      <c r="J20" s="7" t="s">
        <v>51</v>
      </c>
      <c r="K20" s="98"/>
      <c r="L20" s="97"/>
      <c r="M20" s="97"/>
      <c r="N20" s="97"/>
      <c r="O20" s="97"/>
      <c r="P20" s="97"/>
      <c r="Q20" s="97"/>
      <c r="R20" s="97"/>
      <c r="S20" s="77"/>
      <c r="T20" s="97"/>
    </row>
    <row r="21" spans="1:20" x14ac:dyDescent="0.15">
      <c r="A21" s="94"/>
      <c r="B21" s="117" t="s">
        <v>52</v>
      </c>
      <c r="C21" s="322" t="s">
        <v>53</v>
      </c>
      <c r="D21" s="323"/>
      <c r="E21" s="323"/>
      <c r="F21" s="324"/>
      <c r="H21" s="77"/>
      <c r="I21" s="58"/>
      <c r="J21" s="7" t="s">
        <v>54</v>
      </c>
      <c r="K21" s="7"/>
      <c r="L21" s="77"/>
      <c r="M21" s="77"/>
      <c r="N21" s="77"/>
      <c r="O21" s="77"/>
      <c r="P21" s="77"/>
      <c r="Q21" s="77"/>
      <c r="R21" s="77"/>
      <c r="S21" s="77"/>
      <c r="T21" s="77"/>
    </row>
    <row r="22" spans="1:20" ht="37.5" customHeight="1" x14ac:dyDescent="0.15">
      <c r="A22" s="94"/>
      <c r="B22" s="100"/>
      <c r="C22" s="300" t="s">
        <v>180</v>
      </c>
      <c r="D22" s="301"/>
      <c r="E22" s="325"/>
      <c r="F22" s="101"/>
      <c r="G22" s="82"/>
      <c r="H22" s="77"/>
      <c r="I22" s="58">
        <v>0</v>
      </c>
      <c r="J22" s="7" t="s">
        <v>55</v>
      </c>
      <c r="K22" s="7">
        <v>1</v>
      </c>
      <c r="L22" s="77">
        <v>60035</v>
      </c>
      <c r="M22" s="77"/>
      <c r="N22" s="77"/>
      <c r="O22" s="77"/>
      <c r="P22" s="77" t="str">
        <f>IF(I22=3,1,"")</f>
        <v/>
      </c>
      <c r="Q22" s="77" t="str">
        <f>IF(I22=2,1,"")</f>
        <v/>
      </c>
      <c r="R22" s="77" t="str">
        <f>IF(I22=1,1,"")</f>
        <v/>
      </c>
      <c r="S22" s="77"/>
      <c r="T22" s="77"/>
    </row>
    <row r="23" spans="1:20" ht="37.5" customHeight="1" x14ac:dyDescent="0.15">
      <c r="A23" s="94"/>
      <c r="B23" s="100"/>
      <c r="C23" s="300" t="s">
        <v>181</v>
      </c>
      <c r="D23" s="301"/>
      <c r="E23" s="325"/>
      <c r="F23" s="101"/>
      <c r="G23" s="82"/>
      <c r="H23" s="77"/>
      <c r="I23" s="58">
        <v>0</v>
      </c>
      <c r="J23" s="7" t="s">
        <v>55</v>
      </c>
      <c r="K23" s="7">
        <v>2</v>
      </c>
      <c r="L23" s="77">
        <v>60036</v>
      </c>
      <c r="M23" s="77"/>
      <c r="N23" s="77"/>
      <c r="O23" s="77"/>
      <c r="P23" s="77" t="str">
        <f>IF(I23=3,1,"")</f>
        <v/>
      </c>
      <c r="Q23" s="77" t="str">
        <f>IF(I23=2,1,"")</f>
        <v/>
      </c>
      <c r="R23" s="77" t="str">
        <f>IF(I23=1,1,"")</f>
        <v/>
      </c>
      <c r="S23" s="77"/>
      <c r="T23" s="77"/>
    </row>
    <row r="24" spans="1:20" ht="37.5" customHeight="1" thickBot="1" x14ac:dyDescent="0.2">
      <c r="A24" s="94"/>
      <c r="B24" s="100"/>
      <c r="C24" s="300" t="s">
        <v>182</v>
      </c>
      <c r="D24" s="301"/>
      <c r="E24" s="325"/>
      <c r="F24" s="101"/>
      <c r="G24" s="82"/>
      <c r="H24" s="77"/>
      <c r="I24" s="58">
        <v>0</v>
      </c>
      <c r="J24" s="7" t="s">
        <v>55</v>
      </c>
      <c r="K24" s="7">
        <v>3</v>
      </c>
      <c r="L24" s="77">
        <v>60037</v>
      </c>
      <c r="M24" s="77"/>
      <c r="N24" s="77"/>
      <c r="O24" s="77"/>
      <c r="P24" s="77" t="str">
        <f>IF(I24=3,1,"")</f>
        <v/>
      </c>
      <c r="Q24" s="77" t="str">
        <f>IF(I24=2,1,"")</f>
        <v/>
      </c>
      <c r="R24" s="77" t="str">
        <f>IF(I24=1,1,"")</f>
        <v/>
      </c>
      <c r="S24" s="77"/>
      <c r="T24" s="77"/>
    </row>
    <row r="25" spans="1:20" ht="20.25" customHeight="1" x14ac:dyDescent="0.15">
      <c r="A25" s="102"/>
      <c r="B25" s="326" t="s">
        <v>183</v>
      </c>
      <c r="C25" s="327"/>
      <c r="D25" s="328" t="str">
        <f>IF(AND(LEN(case1_1)&lt;&gt;0,COUNT(R12:R24)=7),checkB_1,(IF(LEN(checkA_1)&lt;&gt;0,checkA_1, checkB_1)))</f>
        <v>カテゴリー1の講評を入力してください</v>
      </c>
      <c r="E25" s="328"/>
      <c r="F25" s="329"/>
      <c r="H25" s="77"/>
      <c r="I25" s="58"/>
      <c r="J25" s="7" t="s">
        <v>56</v>
      </c>
      <c r="K25" s="7"/>
      <c r="L25" s="77"/>
      <c r="M25" s="77"/>
      <c r="N25" s="77"/>
      <c r="O25" s="77"/>
      <c r="P25" s="77"/>
      <c r="Q25" s="77"/>
      <c r="R25" s="77"/>
      <c r="S25" s="77"/>
      <c r="T25" s="77"/>
    </row>
    <row r="26" spans="1:20" s="106" customFormat="1" ht="21" customHeight="1" x14ac:dyDescent="0.15">
      <c r="A26" s="114"/>
      <c r="B26" s="309"/>
      <c r="C26" s="310"/>
      <c r="D26" s="310"/>
      <c r="E26" s="310"/>
      <c r="F26" s="311"/>
      <c r="G26" s="2" t="str">
        <f>IF(LEN(B26)=0,"",IF(40-LEN(B26)&gt;0,"残り" &amp; 40-LEN(B26) &amp; "文字",IF(40-LEN(B26)=0,"","文字数がオーバーしています")))</f>
        <v/>
      </c>
      <c r="H26" s="103"/>
      <c r="I26" s="104"/>
      <c r="J26" s="7" t="s">
        <v>78</v>
      </c>
      <c r="K26" s="103"/>
      <c r="L26" s="103"/>
      <c r="M26" s="105"/>
      <c r="N26" s="105"/>
      <c r="O26" s="105"/>
      <c r="P26" s="105"/>
      <c r="Q26" s="105"/>
      <c r="R26" s="105"/>
      <c r="S26" s="77"/>
      <c r="T26" s="105"/>
    </row>
    <row r="27" spans="1:20" s="106" customFormat="1" ht="65.099999999999994" customHeight="1" x14ac:dyDescent="0.15">
      <c r="A27" s="115"/>
      <c r="B27" s="312"/>
      <c r="C27" s="313"/>
      <c r="D27" s="313"/>
      <c r="E27" s="313"/>
      <c r="F27" s="314"/>
      <c r="G27" s="2" t="str">
        <f>IF(LEN(B27)=0,"",IF(256-LEN(B27)&gt;0,"残り" &amp; 256-LEN(B27) &amp; "文字",IF(256-LEN(B27)=0,"","文字数がオーバーしています")))</f>
        <v/>
      </c>
      <c r="H27" s="103"/>
      <c r="I27" s="104"/>
      <c r="J27" s="7" t="s">
        <v>81</v>
      </c>
      <c r="K27" s="103"/>
      <c r="L27" s="103"/>
      <c r="M27" s="105"/>
      <c r="N27" s="105"/>
      <c r="O27" s="105"/>
      <c r="P27" s="105"/>
      <c r="Q27" s="105"/>
      <c r="R27" s="105"/>
      <c r="S27" s="77"/>
      <c r="T27" s="105"/>
    </row>
    <row r="28" spans="1:20" s="106" customFormat="1" ht="21" customHeight="1" x14ac:dyDescent="0.15">
      <c r="A28" s="115"/>
      <c r="B28" s="315"/>
      <c r="C28" s="316"/>
      <c r="D28" s="316"/>
      <c r="E28" s="316"/>
      <c r="F28" s="317"/>
      <c r="G28" s="2" t="str">
        <f>IF(LEN(B28)=0,"",IF(40-LEN(B28)&gt;0,"残り" &amp; 40-LEN(B28) &amp; "文字",IF(40-LEN(B28)=0,"","文字数がオーバーしています")))</f>
        <v/>
      </c>
      <c r="H28" s="103"/>
      <c r="I28" s="104"/>
      <c r="J28" s="7" t="s">
        <v>79</v>
      </c>
      <c r="K28" s="103"/>
      <c r="L28" s="103"/>
      <c r="M28" s="105"/>
      <c r="N28" s="105"/>
      <c r="O28" s="105"/>
      <c r="P28" s="105"/>
      <c r="Q28" s="105"/>
      <c r="R28" s="105"/>
      <c r="S28" s="77"/>
      <c r="T28" s="105"/>
    </row>
    <row r="29" spans="1:20" s="106" customFormat="1" ht="65.099999999999994" customHeight="1" x14ac:dyDescent="0.15">
      <c r="A29" s="115"/>
      <c r="B29" s="318"/>
      <c r="C29" s="318"/>
      <c r="D29" s="318"/>
      <c r="E29" s="318"/>
      <c r="F29" s="319"/>
      <c r="G29" s="2" t="str">
        <f>IF(LEN(B29)=0,"",IF(256-LEN(B29)&gt;0,"残り" &amp; 256-LEN(B29) &amp; "文字",IF(256-LEN(B29)=0,"","文字数がオーバーしています")))</f>
        <v/>
      </c>
      <c r="H29" s="103"/>
      <c r="I29" s="104"/>
      <c r="J29" s="7" t="s">
        <v>82</v>
      </c>
      <c r="K29" s="103"/>
      <c r="L29" s="103"/>
      <c r="M29" s="105"/>
      <c r="N29" s="105"/>
      <c r="O29" s="105"/>
      <c r="P29" s="105"/>
      <c r="Q29" s="105"/>
      <c r="R29" s="105"/>
      <c r="S29" s="77"/>
      <c r="T29" s="105"/>
    </row>
    <row r="30" spans="1:20" s="106" customFormat="1" ht="21" customHeight="1" x14ac:dyDescent="0.15">
      <c r="A30" s="115"/>
      <c r="B30" s="315"/>
      <c r="C30" s="316"/>
      <c r="D30" s="316"/>
      <c r="E30" s="316"/>
      <c r="F30" s="317"/>
      <c r="G30" s="2" t="str">
        <f>IF(LEN(B30)=0,"",IF(40-LEN(B30)&gt;0,"残り" &amp; 40-LEN(B30) &amp; "文字",IF(40-LEN(B30)=0,"","文字数がオーバーしています")))</f>
        <v/>
      </c>
      <c r="H30" s="103"/>
      <c r="I30" s="104"/>
      <c r="J30" s="7" t="s">
        <v>80</v>
      </c>
      <c r="K30" s="103"/>
      <c r="L30" s="103"/>
      <c r="M30" s="105"/>
      <c r="N30" s="105"/>
      <c r="O30" s="105"/>
      <c r="P30" s="105"/>
      <c r="Q30" s="105"/>
      <c r="R30" s="105"/>
      <c r="S30" s="77"/>
      <c r="T30" s="105"/>
    </row>
    <row r="31" spans="1:20" s="106" customFormat="1" ht="65.099999999999994" customHeight="1" thickBot="1" x14ac:dyDescent="0.2">
      <c r="A31" s="107"/>
      <c r="B31" s="320"/>
      <c r="C31" s="320"/>
      <c r="D31" s="320"/>
      <c r="E31" s="320"/>
      <c r="F31" s="321"/>
      <c r="G31" s="2" t="str">
        <f>IF(LEN(B31)=0,"",IF(256-LEN(B31)&gt;0,"残り" &amp; 256-LEN(B31) &amp; "文字",IF(256-LEN(B31)=0,"","文字数がオーバーしています")))</f>
        <v/>
      </c>
      <c r="H31" s="103"/>
      <c r="I31" s="104"/>
      <c r="J31" s="7" t="s">
        <v>83</v>
      </c>
      <c r="K31" s="103"/>
      <c r="L31" s="103"/>
      <c r="M31" s="105"/>
      <c r="N31" s="105"/>
      <c r="O31" s="105"/>
      <c r="P31" s="105"/>
      <c r="Q31" s="105"/>
      <c r="R31" s="105"/>
      <c r="S31" s="77"/>
      <c r="T31" s="105"/>
    </row>
    <row r="32" spans="1:20" ht="18" customHeight="1" thickTop="1" x14ac:dyDescent="0.15">
      <c r="A32" s="295">
        <v>2</v>
      </c>
      <c r="B32" s="297" t="s">
        <v>185</v>
      </c>
      <c r="C32" s="298"/>
      <c r="D32" s="298"/>
      <c r="E32" s="298"/>
      <c r="F32" s="299"/>
      <c r="H32" s="77"/>
      <c r="I32" s="58"/>
      <c r="J32" s="7" t="s">
        <v>56</v>
      </c>
      <c r="K32" s="7"/>
      <c r="L32" s="77"/>
      <c r="M32" s="77"/>
      <c r="N32" s="77"/>
      <c r="O32" s="77"/>
      <c r="P32" s="77"/>
      <c r="Q32" s="77"/>
      <c r="R32" s="77"/>
      <c r="S32" s="77"/>
      <c r="T32" s="77" t="s">
        <v>62</v>
      </c>
    </row>
    <row r="33" spans="1:20" s="87" customFormat="1" ht="30" customHeight="1" thickBot="1" x14ac:dyDescent="0.2">
      <c r="A33" s="296"/>
      <c r="B33" s="300" t="s">
        <v>184</v>
      </c>
      <c r="C33" s="301"/>
      <c r="D33" s="301"/>
      <c r="E33" s="301"/>
      <c r="F33" s="302"/>
      <c r="G33" s="82"/>
      <c r="H33" s="83"/>
      <c r="I33" s="84"/>
      <c r="J33" s="85" t="s">
        <v>63</v>
      </c>
      <c r="K33" s="83">
        <v>2</v>
      </c>
      <c r="L33" s="83">
        <v>121</v>
      </c>
      <c r="M33" s="86"/>
      <c r="N33" s="86"/>
      <c r="O33" s="86"/>
      <c r="P33" s="86"/>
      <c r="Q33" s="86"/>
      <c r="R33" s="86"/>
      <c r="S33" s="77"/>
      <c r="T33" s="86"/>
    </row>
    <row r="34" spans="1:20" s="11" customFormat="1" ht="17.25" customHeight="1" x14ac:dyDescent="0.15">
      <c r="A34" s="88"/>
      <c r="B34" s="303" t="s">
        <v>187</v>
      </c>
      <c r="C34" s="304"/>
      <c r="D34" s="304"/>
      <c r="E34" s="304"/>
      <c r="F34" s="305"/>
      <c r="G34" s="89"/>
      <c r="H34" s="90"/>
      <c r="I34" s="91"/>
      <c r="J34" s="7" t="s">
        <v>64</v>
      </c>
      <c r="K34" s="90"/>
      <c r="L34" s="90"/>
      <c r="M34" s="92"/>
      <c r="N34" s="92"/>
      <c r="O34" s="92"/>
      <c r="P34" s="92"/>
      <c r="Q34" s="92"/>
      <c r="R34" s="92"/>
      <c r="S34" s="77"/>
      <c r="T34" s="92"/>
    </row>
    <row r="35" spans="1:20" s="87" customFormat="1" ht="30" customHeight="1" thickBot="1" x14ac:dyDescent="0.2">
      <c r="A35" s="93"/>
      <c r="B35" s="306" t="s">
        <v>186</v>
      </c>
      <c r="C35" s="307"/>
      <c r="D35" s="330" t="s">
        <v>84</v>
      </c>
      <c r="E35" s="330"/>
      <c r="F35" s="119" t="str">
        <f>IF(COUNT(P39:Q44) &gt; 0,COUNT(P39:P44) &amp; "／" &amp; COUNT(P39:Q44),"")</f>
        <v/>
      </c>
      <c r="G35" s="82"/>
      <c r="H35" s="83"/>
      <c r="I35" s="84"/>
      <c r="J35" s="85" t="s">
        <v>65</v>
      </c>
      <c r="K35" s="83">
        <v>1</v>
      </c>
      <c r="L35" s="83">
        <v>547</v>
      </c>
      <c r="M35" s="86"/>
      <c r="N35" s="86"/>
      <c r="O35" s="86"/>
      <c r="P35" s="86"/>
      <c r="Q35" s="86"/>
      <c r="R35" s="86"/>
      <c r="S35" s="77"/>
      <c r="T35" s="86"/>
    </row>
    <row r="36" spans="1:20" x14ac:dyDescent="0.15">
      <c r="A36" s="94"/>
      <c r="B36" s="95" t="s">
        <v>170</v>
      </c>
      <c r="C36" s="331" t="str">
        <f>IF((MIN(I39:I44)=0),"標準項目の「あり」「なし」を選択してください","")</f>
        <v>標準項目の「あり」「なし」を選択してください</v>
      </c>
      <c r="D36" s="331"/>
      <c r="E36" s="331"/>
      <c r="F36" s="332"/>
      <c r="H36" s="77"/>
      <c r="I36" s="58"/>
      <c r="J36" s="7" t="s">
        <v>66</v>
      </c>
      <c r="K36" s="7">
        <v>1</v>
      </c>
      <c r="L36" s="77">
        <v>17433</v>
      </c>
      <c r="M36" s="77"/>
      <c r="N36" s="77"/>
      <c r="O36" s="77"/>
      <c r="P36" s="77"/>
      <c r="Q36" s="77"/>
      <c r="R36" s="77"/>
      <c r="S36" s="77"/>
      <c r="T36" s="77"/>
    </row>
    <row r="37" spans="1:20" s="99" customFormat="1" ht="37.5" customHeight="1" x14ac:dyDescent="0.15">
      <c r="A37" s="96" t="s">
        <v>57</v>
      </c>
      <c r="B37" s="279" t="s">
        <v>186</v>
      </c>
      <c r="C37" s="280"/>
      <c r="D37" s="333" t="str">
        <f xml:space="preserve"> "評点（" &amp; REPT("○",COUNT(P39:P44)) &amp; REPT("●",COUNT(Q39:Q44)) &amp; "）"</f>
        <v>評点（）</v>
      </c>
      <c r="E37" s="333"/>
      <c r="F37" s="118" t="str">
        <f>IF(COUNT(R39:R44)&gt;0,"・非該当" &amp; COUNT(R39:R44),"")</f>
        <v/>
      </c>
      <c r="G37" s="82"/>
      <c r="H37" s="97"/>
      <c r="I37" s="98" t="str">
        <f>IF(MIN(I39:I44)=0,"",IF(COUNT(P39:Q44)=0,"-",IF(COUNT(P39:Q44)=COUNT(P39:P44),"A",IF(COUNT(P39:P44)=0,"C","B"))))</f>
        <v/>
      </c>
      <c r="J37" s="7" t="s">
        <v>51</v>
      </c>
      <c r="K37" s="98"/>
      <c r="L37" s="97"/>
      <c r="M37" s="97"/>
      <c r="N37" s="97"/>
      <c r="O37" s="97"/>
      <c r="P37" s="97"/>
      <c r="Q37" s="97"/>
      <c r="R37" s="97"/>
      <c r="S37" s="77"/>
      <c r="T37" s="97"/>
    </row>
    <row r="38" spans="1:20" x14ac:dyDescent="0.15">
      <c r="A38" s="94"/>
      <c r="B38" s="117" t="s">
        <v>52</v>
      </c>
      <c r="C38" s="322" t="s">
        <v>53</v>
      </c>
      <c r="D38" s="323"/>
      <c r="E38" s="323"/>
      <c r="F38" s="324"/>
      <c r="H38" s="77"/>
      <c r="I38" s="58"/>
      <c r="J38" s="7" t="s">
        <v>54</v>
      </c>
      <c r="K38" s="7"/>
      <c r="L38" s="77"/>
      <c r="M38" s="77"/>
      <c r="N38" s="77"/>
      <c r="O38" s="77"/>
      <c r="P38" s="77"/>
      <c r="Q38" s="77"/>
      <c r="R38" s="77"/>
      <c r="S38" s="77"/>
      <c r="T38" s="77"/>
    </row>
    <row r="39" spans="1:20" ht="37.5" customHeight="1" x14ac:dyDescent="0.15">
      <c r="A39" s="94"/>
      <c r="B39" s="100"/>
      <c r="C39" s="300" t="s">
        <v>188</v>
      </c>
      <c r="D39" s="301"/>
      <c r="E39" s="325"/>
      <c r="F39" s="101"/>
      <c r="G39" s="82"/>
      <c r="H39" s="77"/>
      <c r="I39" s="58">
        <v>0</v>
      </c>
      <c r="J39" s="7" t="s">
        <v>55</v>
      </c>
      <c r="K39" s="7">
        <v>1</v>
      </c>
      <c r="L39" s="77">
        <v>60038</v>
      </c>
      <c r="M39" s="77"/>
      <c r="N39" s="77"/>
      <c r="O39" s="77"/>
      <c r="P39" s="77" t="str">
        <f t="shared" ref="P39:P44" si="0">IF(I39=3,1,"")</f>
        <v/>
      </c>
      <c r="Q39" s="77" t="str">
        <f t="shared" ref="Q39:Q44" si="1">IF(I39=2,1,"")</f>
        <v/>
      </c>
      <c r="R39" s="77" t="str">
        <f t="shared" ref="R39:R44" si="2">IF(I39=1,1,"")</f>
        <v/>
      </c>
      <c r="S39" s="77"/>
      <c r="T39" s="77"/>
    </row>
    <row r="40" spans="1:20" ht="37.5" customHeight="1" x14ac:dyDescent="0.15">
      <c r="A40" s="94"/>
      <c r="B40" s="100"/>
      <c r="C40" s="300" t="s">
        <v>189</v>
      </c>
      <c r="D40" s="301"/>
      <c r="E40" s="325"/>
      <c r="F40" s="101"/>
      <c r="G40" s="82"/>
      <c r="H40" s="77"/>
      <c r="I40" s="58">
        <v>0</v>
      </c>
      <c r="J40" s="7" t="s">
        <v>55</v>
      </c>
      <c r="K40" s="7">
        <v>2</v>
      </c>
      <c r="L40" s="77">
        <v>60039</v>
      </c>
      <c r="M40" s="77"/>
      <c r="N40" s="77"/>
      <c r="O40" s="77"/>
      <c r="P40" s="77" t="str">
        <f t="shared" si="0"/>
        <v/>
      </c>
      <c r="Q40" s="77" t="str">
        <f t="shared" si="1"/>
        <v/>
      </c>
      <c r="R40" s="77" t="str">
        <f t="shared" si="2"/>
        <v/>
      </c>
      <c r="S40" s="77"/>
      <c r="T40" s="77"/>
    </row>
    <row r="41" spans="1:20" ht="37.5" customHeight="1" x14ac:dyDescent="0.15">
      <c r="A41" s="94"/>
      <c r="B41" s="100"/>
      <c r="C41" s="300" t="s">
        <v>190</v>
      </c>
      <c r="D41" s="301"/>
      <c r="E41" s="325"/>
      <c r="F41" s="101"/>
      <c r="G41" s="82"/>
      <c r="H41" s="77"/>
      <c r="I41" s="58">
        <v>0</v>
      </c>
      <c r="J41" s="7" t="s">
        <v>55</v>
      </c>
      <c r="K41" s="7">
        <v>3</v>
      </c>
      <c r="L41" s="77">
        <v>60040</v>
      </c>
      <c r="M41" s="77"/>
      <c r="N41" s="77"/>
      <c r="O41" s="77"/>
      <c r="P41" s="77" t="str">
        <f t="shared" si="0"/>
        <v/>
      </c>
      <c r="Q41" s="77" t="str">
        <f t="shared" si="1"/>
        <v/>
      </c>
      <c r="R41" s="77" t="str">
        <f t="shared" si="2"/>
        <v/>
      </c>
      <c r="S41" s="77"/>
      <c r="T41" s="77"/>
    </row>
    <row r="42" spans="1:20" ht="37.5" customHeight="1" x14ac:dyDescent="0.15">
      <c r="A42" s="94"/>
      <c r="B42" s="100"/>
      <c r="C42" s="300" t="s">
        <v>191</v>
      </c>
      <c r="D42" s="301"/>
      <c r="E42" s="325"/>
      <c r="F42" s="101"/>
      <c r="G42" s="82"/>
      <c r="H42" s="77"/>
      <c r="I42" s="58">
        <v>0</v>
      </c>
      <c r="J42" s="7" t="s">
        <v>55</v>
      </c>
      <c r="K42" s="7">
        <v>4</v>
      </c>
      <c r="L42" s="77">
        <v>60041</v>
      </c>
      <c r="M42" s="77"/>
      <c r="N42" s="77"/>
      <c r="O42" s="77"/>
      <c r="P42" s="77" t="str">
        <f t="shared" si="0"/>
        <v/>
      </c>
      <c r="Q42" s="77" t="str">
        <f t="shared" si="1"/>
        <v/>
      </c>
      <c r="R42" s="77" t="str">
        <f t="shared" si="2"/>
        <v/>
      </c>
      <c r="S42" s="77"/>
      <c r="T42" s="77"/>
    </row>
    <row r="43" spans="1:20" ht="37.5" customHeight="1" x14ac:dyDescent="0.15">
      <c r="A43" s="94"/>
      <c r="B43" s="100"/>
      <c r="C43" s="300" t="s">
        <v>192</v>
      </c>
      <c r="D43" s="301"/>
      <c r="E43" s="325"/>
      <c r="F43" s="101"/>
      <c r="G43" s="82"/>
      <c r="H43" s="77"/>
      <c r="I43" s="58">
        <v>0</v>
      </c>
      <c r="J43" s="7" t="s">
        <v>55</v>
      </c>
      <c r="K43" s="7">
        <v>5</v>
      </c>
      <c r="L43" s="77">
        <v>60042</v>
      </c>
      <c r="M43" s="77"/>
      <c r="N43" s="77"/>
      <c r="O43" s="77"/>
      <c r="P43" s="77" t="str">
        <f t="shared" si="0"/>
        <v/>
      </c>
      <c r="Q43" s="77" t="str">
        <f t="shared" si="1"/>
        <v/>
      </c>
      <c r="R43" s="77" t="str">
        <f t="shared" si="2"/>
        <v/>
      </c>
      <c r="S43" s="77"/>
      <c r="T43" s="77"/>
    </row>
    <row r="44" spans="1:20" ht="37.5" customHeight="1" thickBot="1" x14ac:dyDescent="0.2">
      <c r="A44" s="94"/>
      <c r="B44" s="100"/>
      <c r="C44" s="300" t="s">
        <v>193</v>
      </c>
      <c r="D44" s="301"/>
      <c r="E44" s="325"/>
      <c r="F44" s="101"/>
      <c r="G44" s="82"/>
      <c r="H44" s="77"/>
      <c r="I44" s="58">
        <v>0</v>
      </c>
      <c r="J44" s="7" t="s">
        <v>55</v>
      </c>
      <c r="K44" s="7">
        <v>6</v>
      </c>
      <c r="L44" s="77">
        <v>60043</v>
      </c>
      <c r="M44" s="77"/>
      <c r="N44" s="77"/>
      <c r="O44" s="77"/>
      <c r="P44" s="77" t="str">
        <f t="shared" si="0"/>
        <v/>
      </c>
      <c r="Q44" s="77" t="str">
        <f t="shared" si="1"/>
        <v/>
      </c>
      <c r="R44" s="77" t="str">
        <f t="shared" si="2"/>
        <v/>
      </c>
      <c r="S44" s="77"/>
      <c r="T44" s="77"/>
    </row>
    <row r="45" spans="1:20" s="11" customFormat="1" ht="17.25" customHeight="1" x14ac:dyDescent="0.15">
      <c r="A45" s="88"/>
      <c r="B45" s="303" t="s">
        <v>195</v>
      </c>
      <c r="C45" s="304"/>
      <c r="D45" s="304"/>
      <c r="E45" s="304"/>
      <c r="F45" s="305"/>
      <c r="G45" s="89"/>
      <c r="H45" s="90"/>
      <c r="I45" s="91"/>
      <c r="J45" s="7" t="s">
        <v>64</v>
      </c>
      <c r="K45" s="90"/>
      <c r="L45" s="90"/>
      <c r="M45" s="92"/>
      <c r="N45" s="92"/>
      <c r="O45" s="92"/>
      <c r="P45" s="92"/>
      <c r="Q45" s="92"/>
      <c r="R45" s="92"/>
      <c r="S45" s="77"/>
      <c r="T45" s="92"/>
    </row>
    <row r="46" spans="1:20" s="87" customFormat="1" ht="30" customHeight="1" thickBot="1" x14ac:dyDescent="0.2">
      <c r="A46" s="93"/>
      <c r="B46" s="306" t="s">
        <v>194</v>
      </c>
      <c r="C46" s="307"/>
      <c r="D46" s="330" t="s">
        <v>84</v>
      </c>
      <c r="E46" s="330"/>
      <c r="F46" s="119" t="str">
        <f>IF(COUNT(P50:Q57) &gt; 0,COUNT(P50:P57) &amp; "／" &amp; COUNT(P50:Q57),"")</f>
        <v/>
      </c>
      <c r="G46" s="82"/>
      <c r="H46" s="83"/>
      <c r="I46" s="84"/>
      <c r="J46" s="85" t="s">
        <v>65</v>
      </c>
      <c r="K46" s="83">
        <v>2</v>
      </c>
      <c r="L46" s="83">
        <v>548</v>
      </c>
      <c r="M46" s="86"/>
      <c r="N46" s="86"/>
      <c r="O46" s="86"/>
      <c r="P46" s="86"/>
      <c r="Q46" s="86"/>
      <c r="R46" s="86"/>
      <c r="S46" s="77"/>
      <c r="T46" s="86"/>
    </row>
    <row r="47" spans="1:20" x14ac:dyDescent="0.15">
      <c r="A47" s="94"/>
      <c r="B47" s="95" t="s">
        <v>170</v>
      </c>
      <c r="C47" s="331" t="str">
        <f>IF((MIN(I50:I52)=0),"標準項目の「あり」「なし」を選択してください","")</f>
        <v>標準項目の「あり」「なし」を選択してください</v>
      </c>
      <c r="D47" s="331"/>
      <c r="E47" s="331"/>
      <c r="F47" s="332"/>
      <c r="H47" s="77"/>
      <c r="I47" s="58"/>
      <c r="J47" s="7" t="s">
        <v>66</v>
      </c>
      <c r="K47" s="7">
        <v>1</v>
      </c>
      <c r="L47" s="77">
        <v>17434</v>
      </c>
      <c r="M47" s="77"/>
      <c r="N47" s="77"/>
      <c r="O47" s="77"/>
      <c r="P47" s="77"/>
      <c r="Q47" s="77"/>
      <c r="R47" s="77"/>
      <c r="S47" s="77"/>
      <c r="T47" s="77"/>
    </row>
    <row r="48" spans="1:20" s="99" customFormat="1" ht="37.5" customHeight="1" x14ac:dyDescent="0.15">
      <c r="A48" s="96" t="s">
        <v>57</v>
      </c>
      <c r="B48" s="279" t="s">
        <v>196</v>
      </c>
      <c r="C48" s="280"/>
      <c r="D48" s="333" t="str">
        <f xml:space="preserve"> "評点（" &amp; REPT("○",COUNT(P50:P52)) &amp; REPT("●",COUNT(Q50:Q52)) &amp; "）"</f>
        <v>評点（）</v>
      </c>
      <c r="E48" s="333"/>
      <c r="F48" s="118" t="str">
        <f>IF(COUNT(R50:R52)&gt;0,"・非該当" &amp; COUNT(R50:R52),"")</f>
        <v/>
      </c>
      <c r="G48" s="82"/>
      <c r="H48" s="97"/>
      <c r="I48" s="98" t="str">
        <f>IF(MIN(I50:I52)=0,"",IF(COUNT(P50:Q52)=0,"-",IF(COUNT(P50:Q52)=COUNT(P50:P52),"A",IF(COUNT(P50:P52)=0,"C","B"))))</f>
        <v/>
      </c>
      <c r="J48" s="7" t="s">
        <v>51</v>
      </c>
      <c r="K48" s="98"/>
      <c r="L48" s="97"/>
      <c r="M48" s="97"/>
      <c r="N48" s="97"/>
      <c r="O48" s="97"/>
      <c r="P48" s="97"/>
      <c r="Q48" s="97"/>
      <c r="R48" s="97"/>
      <c r="S48" s="77"/>
      <c r="T48" s="97"/>
    </row>
    <row r="49" spans="1:20" x14ac:dyDescent="0.15">
      <c r="A49" s="94"/>
      <c r="B49" s="117" t="s">
        <v>52</v>
      </c>
      <c r="C49" s="322" t="s">
        <v>53</v>
      </c>
      <c r="D49" s="323"/>
      <c r="E49" s="323"/>
      <c r="F49" s="324"/>
      <c r="H49" s="77"/>
      <c r="I49" s="58"/>
      <c r="J49" s="7" t="s">
        <v>54</v>
      </c>
      <c r="K49" s="7"/>
      <c r="L49" s="77"/>
      <c r="M49" s="77"/>
      <c r="N49" s="77"/>
      <c r="O49" s="77"/>
      <c r="P49" s="77"/>
      <c r="Q49" s="77"/>
      <c r="R49" s="77"/>
      <c r="S49" s="77"/>
      <c r="T49" s="77"/>
    </row>
    <row r="50" spans="1:20" ht="37.5" customHeight="1" x14ac:dyDescent="0.15">
      <c r="A50" s="94"/>
      <c r="B50" s="100"/>
      <c r="C50" s="300" t="s">
        <v>197</v>
      </c>
      <c r="D50" s="301"/>
      <c r="E50" s="325"/>
      <c r="F50" s="101"/>
      <c r="G50" s="82"/>
      <c r="H50" s="77"/>
      <c r="I50" s="58">
        <v>0</v>
      </c>
      <c r="J50" s="7" t="s">
        <v>55</v>
      </c>
      <c r="K50" s="7">
        <v>1</v>
      </c>
      <c r="L50" s="77">
        <v>60044</v>
      </c>
      <c r="M50" s="77"/>
      <c r="N50" s="77"/>
      <c r="O50" s="77"/>
      <c r="P50" s="77" t="str">
        <f>IF(I50=3,1,"")</f>
        <v/>
      </c>
      <c r="Q50" s="77" t="str">
        <f>IF(I50=2,1,"")</f>
        <v/>
      </c>
      <c r="R50" s="77" t="str">
        <f>IF(I50=1,1,"")</f>
        <v/>
      </c>
      <c r="S50" s="77"/>
      <c r="T50" s="77"/>
    </row>
    <row r="51" spans="1:20" ht="37.5" customHeight="1" x14ac:dyDescent="0.15">
      <c r="A51" s="94"/>
      <c r="B51" s="100"/>
      <c r="C51" s="300" t="s">
        <v>198</v>
      </c>
      <c r="D51" s="301"/>
      <c r="E51" s="325"/>
      <c r="F51" s="101"/>
      <c r="G51" s="82"/>
      <c r="H51" s="77"/>
      <c r="I51" s="58">
        <v>0</v>
      </c>
      <c r="J51" s="7" t="s">
        <v>55</v>
      </c>
      <c r="K51" s="7">
        <v>2</v>
      </c>
      <c r="L51" s="77">
        <v>60045</v>
      </c>
      <c r="M51" s="77"/>
      <c r="N51" s="77"/>
      <c r="O51" s="77"/>
      <c r="P51" s="77" t="str">
        <f>IF(I51=3,1,"")</f>
        <v/>
      </c>
      <c r="Q51" s="77" t="str">
        <f>IF(I51=2,1,"")</f>
        <v/>
      </c>
      <c r="R51" s="77" t="str">
        <f>IF(I51=1,1,"")</f>
        <v/>
      </c>
      <c r="S51" s="77"/>
      <c r="T51" s="77"/>
    </row>
    <row r="52" spans="1:20" ht="37.5" customHeight="1" thickBot="1" x14ac:dyDescent="0.2">
      <c r="A52" s="94"/>
      <c r="B52" s="100"/>
      <c r="C52" s="300" t="s">
        <v>199</v>
      </c>
      <c r="D52" s="301"/>
      <c r="E52" s="325"/>
      <c r="F52" s="101"/>
      <c r="G52" s="82"/>
      <c r="H52" s="77"/>
      <c r="I52" s="58">
        <v>0</v>
      </c>
      <c r="J52" s="7" t="s">
        <v>55</v>
      </c>
      <c r="K52" s="7">
        <v>3</v>
      </c>
      <c r="L52" s="77">
        <v>60046</v>
      </c>
      <c r="M52" s="77"/>
      <c r="N52" s="77"/>
      <c r="O52" s="77"/>
      <c r="P52" s="77" t="str">
        <f>IF(I52=3,1,"")</f>
        <v/>
      </c>
      <c r="Q52" s="77" t="str">
        <f>IF(I52=2,1,"")</f>
        <v/>
      </c>
      <c r="R52" s="77" t="str">
        <f>IF(I52=1,1,"")</f>
        <v/>
      </c>
      <c r="S52" s="77"/>
      <c r="T52" s="77"/>
    </row>
    <row r="53" spans="1:20" x14ac:dyDescent="0.15">
      <c r="A53" s="94"/>
      <c r="B53" s="95" t="s">
        <v>174</v>
      </c>
      <c r="C53" s="331" t="str">
        <f>IF((MIN(I56:I57)=0),"標準項目の「あり」「なし」を選択してください","")</f>
        <v>標準項目の「あり」「なし」を選択してください</v>
      </c>
      <c r="D53" s="331"/>
      <c r="E53" s="331"/>
      <c r="F53" s="332"/>
      <c r="H53" s="77"/>
      <c r="I53" s="58"/>
      <c r="J53" s="7" t="s">
        <v>66</v>
      </c>
      <c r="K53" s="7">
        <v>2</v>
      </c>
      <c r="L53" s="77">
        <v>17435</v>
      </c>
      <c r="M53" s="77"/>
      <c r="N53" s="77"/>
      <c r="O53" s="77"/>
      <c r="P53" s="77"/>
      <c r="Q53" s="77"/>
      <c r="R53" s="77"/>
      <c r="S53" s="77"/>
      <c r="T53" s="77"/>
    </row>
    <row r="54" spans="1:20" s="99" customFormat="1" ht="37.5" customHeight="1" x14ac:dyDescent="0.15">
      <c r="A54" s="96" t="s">
        <v>57</v>
      </c>
      <c r="B54" s="279" t="s">
        <v>200</v>
      </c>
      <c r="C54" s="280"/>
      <c r="D54" s="333" t="str">
        <f xml:space="preserve"> "評点（" &amp; REPT("○",COUNT(P56:P57)) &amp; REPT("●",COUNT(Q56:Q57)) &amp; "）"</f>
        <v>評点（）</v>
      </c>
      <c r="E54" s="333"/>
      <c r="F54" s="118" t="str">
        <f>IF(COUNT(R56:R57)&gt;0,"・非該当" &amp; COUNT(R56:R57),"")</f>
        <v/>
      </c>
      <c r="G54" s="82"/>
      <c r="H54" s="97"/>
      <c r="I54" s="98" t="str">
        <f>IF(MIN(I56:I57)=0,"",IF(COUNT(P56:Q57)=0,"-",IF(COUNT(P56:Q57)=COUNT(P56:P57),"A",IF(COUNT(P56:P57)=0,"C","B"))))</f>
        <v/>
      </c>
      <c r="J54" s="7" t="s">
        <v>51</v>
      </c>
      <c r="K54" s="98"/>
      <c r="L54" s="97"/>
      <c r="M54" s="97"/>
      <c r="N54" s="97"/>
      <c r="O54" s="97"/>
      <c r="P54" s="97"/>
      <c r="Q54" s="97"/>
      <c r="R54" s="97"/>
      <c r="S54" s="77"/>
      <c r="T54" s="97"/>
    </row>
    <row r="55" spans="1:20" x14ac:dyDescent="0.15">
      <c r="A55" s="94"/>
      <c r="B55" s="117" t="s">
        <v>52</v>
      </c>
      <c r="C55" s="322" t="s">
        <v>53</v>
      </c>
      <c r="D55" s="323"/>
      <c r="E55" s="323"/>
      <c r="F55" s="324"/>
      <c r="H55" s="77"/>
      <c r="I55" s="58"/>
      <c r="J55" s="7" t="s">
        <v>54</v>
      </c>
      <c r="K55" s="7"/>
      <c r="L55" s="77"/>
      <c r="M55" s="77"/>
      <c r="N55" s="77"/>
      <c r="O55" s="77"/>
      <c r="P55" s="77"/>
      <c r="Q55" s="77"/>
      <c r="R55" s="77"/>
      <c r="S55" s="77"/>
      <c r="T55" s="77"/>
    </row>
    <row r="56" spans="1:20" ht="37.5" customHeight="1" x14ac:dyDescent="0.15">
      <c r="A56" s="94"/>
      <c r="B56" s="100"/>
      <c r="C56" s="300" t="s">
        <v>201</v>
      </c>
      <c r="D56" s="301"/>
      <c r="E56" s="325"/>
      <c r="F56" s="101"/>
      <c r="G56" s="82"/>
      <c r="H56" s="77"/>
      <c r="I56" s="58">
        <v>0</v>
      </c>
      <c r="J56" s="7" t="s">
        <v>55</v>
      </c>
      <c r="K56" s="7">
        <v>1</v>
      </c>
      <c r="L56" s="77">
        <v>60047</v>
      </c>
      <c r="M56" s="77"/>
      <c r="N56" s="77"/>
      <c r="O56" s="77"/>
      <c r="P56" s="77" t="str">
        <f>IF(I56=3,1,"")</f>
        <v/>
      </c>
      <c r="Q56" s="77" t="str">
        <f>IF(I56=2,1,"")</f>
        <v/>
      </c>
      <c r="R56" s="77" t="str">
        <f>IF(I56=1,1,"")</f>
        <v/>
      </c>
      <c r="S56" s="77"/>
      <c r="T56" s="77"/>
    </row>
    <row r="57" spans="1:20" ht="37.5" customHeight="1" thickBot="1" x14ac:dyDescent="0.2">
      <c r="A57" s="94"/>
      <c r="B57" s="100"/>
      <c r="C57" s="300" t="s">
        <v>202</v>
      </c>
      <c r="D57" s="301"/>
      <c r="E57" s="325"/>
      <c r="F57" s="101"/>
      <c r="G57" s="82"/>
      <c r="H57" s="77"/>
      <c r="I57" s="58">
        <v>0</v>
      </c>
      <c r="J57" s="7" t="s">
        <v>55</v>
      </c>
      <c r="K57" s="7">
        <v>2</v>
      </c>
      <c r="L57" s="77">
        <v>60048</v>
      </c>
      <c r="M57" s="77"/>
      <c r="N57" s="77"/>
      <c r="O57" s="77"/>
      <c r="P57" s="77" t="str">
        <f>IF(I57=3,1,"")</f>
        <v/>
      </c>
      <c r="Q57" s="77" t="str">
        <f>IF(I57=2,1,"")</f>
        <v/>
      </c>
      <c r="R57" s="77" t="str">
        <f>IF(I57=1,1,"")</f>
        <v/>
      </c>
      <c r="S57" s="77"/>
      <c r="T57" s="77"/>
    </row>
    <row r="58" spans="1:20" ht="20.25" customHeight="1" x14ac:dyDescent="0.15">
      <c r="A58" s="102"/>
      <c r="B58" s="326" t="s">
        <v>203</v>
      </c>
      <c r="C58" s="327"/>
      <c r="D58" s="328" t="str">
        <f>IF(AND(LEN(case1_2)&lt;&gt;0,COUNT(R39:R57)=11),checkB_2,(IF(LEN(checkA_2)&lt;&gt;0,checkA_2, checkB_2)))</f>
        <v>カテゴリー2の講評を入力してください</v>
      </c>
      <c r="E58" s="328"/>
      <c r="F58" s="329"/>
      <c r="H58" s="77"/>
      <c r="I58" s="58"/>
      <c r="J58" s="7" t="s">
        <v>56</v>
      </c>
      <c r="K58" s="7"/>
      <c r="L58" s="77"/>
      <c r="M58" s="77"/>
      <c r="N58" s="77"/>
      <c r="O58" s="77"/>
      <c r="P58" s="77"/>
      <c r="Q58" s="77"/>
      <c r="R58" s="77"/>
      <c r="S58" s="77"/>
      <c r="T58" s="77"/>
    </row>
    <row r="59" spans="1:20" s="106" customFormat="1" ht="21" customHeight="1" x14ac:dyDescent="0.15">
      <c r="A59" s="114"/>
      <c r="B59" s="309"/>
      <c r="C59" s="310"/>
      <c r="D59" s="310"/>
      <c r="E59" s="310"/>
      <c r="F59" s="311"/>
      <c r="G59" s="2" t="str">
        <f>IF(LEN(B59)=0,"",IF(40-LEN(B59)&gt;0,"残り" &amp; 40-LEN(B59) &amp; "文字",IF(40-LEN(B59)=0,"","文字数がオーバーしています")))</f>
        <v/>
      </c>
      <c r="H59" s="103"/>
      <c r="I59" s="104"/>
      <c r="J59" s="7" t="s">
        <v>78</v>
      </c>
      <c r="K59" s="103"/>
      <c r="L59" s="103"/>
      <c r="M59" s="105"/>
      <c r="N59" s="105"/>
      <c r="O59" s="105"/>
      <c r="P59" s="105"/>
      <c r="Q59" s="105"/>
      <c r="R59" s="105"/>
      <c r="S59" s="77"/>
      <c r="T59" s="105"/>
    </row>
    <row r="60" spans="1:20" s="106" customFormat="1" ht="65.099999999999994" customHeight="1" x14ac:dyDescent="0.15">
      <c r="A60" s="115"/>
      <c r="B60" s="312"/>
      <c r="C60" s="313"/>
      <c r="D60" s="313"/>
      <c r="E60" s="313"/>
      <c r="F60" s="314"/>
      <c r="G60" s="2" t="str">
        <f>IF(LEN(B60)=0,"",IF(256-LEN(B60)&gt;0,"残り" &amp; 256-LEN(B60) &amp; "文字",IF(256-LEN(B60)=0,"","文字数がオーバーしています")))</f>
        <v/>
      </c>
      <c r="H60" s="103"/>
      <c r="I60" s="104"/>
      <c r="J60" s="7" t="s">
        <v>81</v>
      </c>
      <c r="K60" s="103"/>
      <c r="L60" s="103"/>
      <c r="M60" s="105"/>
      <c r="N60" s="105"/>
      <c r="O60" s="105"/>
      <c r="P60" s="105"/>
      <c r="Q60" s="105"/>
      <c r="R60" s="105"/>
      <c r="S60" s="77"/>
      <c r="T60" s="105"/>
    </row>
    <row r="61" spans="1:20" s="106" customFormat="1" ht="21" customHeight="1" x14ac:dyDescent="0.15">
      <c r="A61" s="115"/>
      <c r="B61" s="315"/>
      <c r="C61" s="316"/>
      <c r="D61" s="316"/>
      <c r="E61" s="316"/>
      <c r="F61" s="317"/>
      <c r="G61" s="2" t="str">
        <f>IF(LEN(B61)=0,"",IF(40-LEN(B61)&gt;0,"残り" &amp; 40-LEN(B61) &amp; "文字",IF(40-LEN(B61)=0,"","文字数がオーバーしています")))</f>
        <v/>
      </c>
      <c r="H61" s="103"/>
      <c r="I61" s="104"/>
      <c r="J61" s="7" t="s">
        <v>79</v>
      </c>
      <c r="K61" s="103"/>
      <c r="L61" s="103"/>
      <c r="M61" s="105"/>
      <c r="N61" s="105"/>
      <c r="O61" s="105"/>
      <c r="P61" s="105"/>
      <c r="Q61" s="105"/>
      <c r="R61" s="105"/>
      <c r="S61" s="77"/>
      <c r="T61" s="105"/>
    </row>
    <row r="62" spans="1:20" s="106" customFormat="1" ht="65.099999999999994" customHeight="1" x14ac:dyDescent="0.15">
      <c r="A62" s="115"/>
      <c r="B62" s="318"/>
      <c r="C62" s="318"/>
      <c r="D62" s="318"/>
      <c r="E62" s="318"/>
      <c r="F62" s="319"/>
      <c r="G62" s="2" t="str">
        <f>IF(LEN(B62)=0,"",IF(256-LEN(B62)&gt;0,"残り" &amp; 256-LEN(B62) &amp; "文字",IF(256-LEN(B62)=0,"","文字数がオーバーしています")))</f>
        <v/>
      </c>
      <c r="H62" s="103"/>
      <c r="I62" s="104"/>
      <c r="J62" s="7" t="s">
        <v>82</v>
      </c>
      <c r="K62" s="103"/>
      <c r="L62" s="103"/>
      <c r="M62" s="105"/>
      <c r="N62" s="105"/>
      <c r="O62" s="105"/>
      <c r="P62" s="105"/>
      <c r="Q62" s="105"/>
      <c r="R62" s="105"/>
      <c r="S62" s="77"/>
      <c r="T62" s="105"/>
    </row>
    <row r="63" spans="1:20" s="106" customFormat="1" ht="21" customHeight="1" x14ac:dyDescent="0.15">
      <c r="A63" s="115"/>
      <c r="B63" s="315"/>
      <c r="C63" s="316"/>
      <c r="D63" s="316"/>
      <c r="E63" s="316"/>
      <c r="F63" s="317"/>
      <c r="G63" s="2" t="str">
        <f>IF(LEN(B63)=0,"",IF(40-LEN(B63)&gt;0,"残り" &amp; 40-LEN(B63) &amp; "文字",IF(40-LEN(B63)=0,"","文字数がオーバーしています")))</f>
        <v/>
      </c>
      <c r="H63" s="103"/>
      <c r="I63" s="104"/>
      <c r="J63" s="7" t="s">
        <v>80</v>
      </c>
      <c r="K63" s="103"/>
      <c r="L63" s="103"/>
      <c r="M63" s="105"/>
      <c r="N63" s="105"/>
      <c r="O63" s="105"/>
      <c r="P63" s="105"/>
      <c r="Q63" s="105"/>
      <c r="R63" s="105"/>
      <c r="S63" s="77"/>
      <c r="T63" s="105"/>
    </row>
    <row r="64" spans="1:20" s="106" customFormat="1" ht="65.099999999999994" customHeight="1" thickBot="1" x14ac:dyDescent="0.2">
      <c r="A64" s="107"/>
      <c r="B64" s="320"/>
      <c r="C64" s="320"/>
      <c r="D64" s="320"/>
      <c r="E64" s="320"/>
      <c r="F64" s="321"/>
      <c r="G64" s="2" t="str">
        <f>IF(LEN(B64)=0,"",IF(256-LEN(B64)&gt;0,"残り" &amp; 256-LEN(B64) &amp; "文字",IF(256-LEN(B64)=0,"","文字数がオーバーしています")))</f>
        <v/>
      </c>
      <c r="H64" s="103"/>
      <c r="I64" s="104"/>
      <c r="J64" s="7" t="s">
        <v>83</v>
      </c>
      <c r="K64" s="103"/>
      <c r="L64" s="103"/>
      <c r="M64" s="105"/>
      <c r="N64" s="105"/>
      <c r="O64" s="105"/>
      <c r="P64" s="105"/>
      <c r="Q64" s="105"/>
      <c r="R64" s="105"/>
      <c r="S64" s="77"/>
      <c r="T64" s="105"/>
    </row>
    <row r="65" spans="1:20" ht="18" customHeight="1" thickTop="1" x14ac:dyDescent="0.15">
      <c r="A65" s="295">
        <v>3</v>
      </c>
      <c r="B65" s="297" t="s">
        <v>205</v>
      </c>
      <c r="C65" s="298"/>
      <c r="D65" s="298"/>
      <c r="E65" s="298"/>
      <c r="F65" s="299"/>
      <c r="H65" s="77"/>
      <c r="I65" s="58"/>
      <c r="J65" s="7" t="s">
        <v>56</v>
      </c>
      <c r="K65" s="7"/>
      <c r="L65" s="77"/>
      <c r="M65" s="77"/>
      <c r="N65" s="77"/>
      <c r="O65" s="77"/>
      <c r="P65" s="77"/>
      <c r="Q65" s="77"/>
      <c r="R65" s="77"/>
      <c r="S65" s="77"/>
      <c r="T65" s="77" t="s">
        <v>62</v>
      </c>
    </row>
    <row r="66" spans="1:20" s="87" customFormat="1" ht="30" customHeight="1" thickBot="1" x14ac:dyDescent="0.2">
      <c r="A66" s="296"/>
      <c r="B66" s="300" t="s">
        <v>204</v>
      </c>
      <c r="C66" s="301"/>
      <c r="D66" s="301"/>
      <c r="E66" s="301"/>
      <c r="F66" s="302"/>
      <c r="G66" s="82"/>
      <c r="H66" s="83"/>
      <c r="I66" s="84"/>
      <c r="J66" s="85" t="s">
        <v>63</v>
      </c>
      <c r="K66" s="83">
        <v>3</v>
      </c>
      <c r="L66" s="83">
        <v>122</v>
      </c>
      <c r="M66" s="86"/>
      <c r="N66" s="86"/>
      <c r="O66" s="86"/>
      <c r="P66" s="86"/>
      <c r="Q66" s="86"/>
      <c r="R66" s="86"/>
      <c r="S66" s="77"/>
      <c r="T66" s="86"/>
    </row>
    <row r="67" spans="1:20" s="11" customFormat="1" ht="17.25" customHeight="1" x14ac:dyDescent="0.15">
      <c r="A67" s="88"/>
      <c r="B67" s="303" t="s">
        <v>207</v>
      </c>
      <c r="C67" s="304"/>
      <c r="D67" s="304"/>
      <c r="E67" s="304"/>
      <c r="F67" s="305"/>
      <c r="G67" s="89"/>
      <c r="H67" s="90"/>
      <c r="I67" s="91"/>
      <c r="J67" s="7" t="s">
        <v>64</v>
      </c>
      <c r="K67" s="90"/>
      <c r="L67" s="90"/>
      <c r="M67" s="92"/>
      <c r="N67" s="92"/>
      <c r="O67" s="92"/>
      <c r="P67" s="92"/>
      <c r="Q67" s="92"/>
      <c r="R67" s="92"/>
      <c r="S67" s="77"/>
      <c r="T67" s="92"/>
    </row>
    <row r="68" spans="1:20" s="87" customFormat="1" ht="30" customHeight="1" thickBot="1" x14ac:dyDescent="0.2">
      <c r="A68" s="93"/>
      <c r="B68" s="306" t="s">
        <v>206</v>
      </c>
      <c r="C68" s="307"/>
      <c r="D68" s="330" t="s">
        <v>84</v>
      </c>
      <c r="E68" s="330"/>
      <c r="F68" s="119" t="str">
        <f>IF(COUNT(P72:Q73) &gt; 0,COUNT(P72:P73) &amp; "／" &amp; COUNT(P72:Q73),"")</f>
        <v/>
      </c>
      <c r="G68" s="82"/>
      <c r="H68" s="83"/>
      <c r="I68" s="84"/>
      <c r="J68" s="85" t="s">
        <v>65</v>
      </c>
      <c r="K68" s="83">
        <v>1</v>
      </c>
      <c r="L68" s="83">
        <v>549</v>
      </c>
      <c r="M68" s="86"/>
      <c r="N68" s="86"/>
      <c r="O68" s="86"/>
      <c r="P68" s="86"/>
      <c r="Q68" s="86"/>
      <c r="R68" s="86"/>
      <c r="S68" s="77"/>
      <c r="T68" s="86"/>
    </row>
    <row r="69" spans="1:20" x14ac:dyDescent="0.15">
      <c r="A69" s="94"/>
      <c r="B69" s="95" t="s">
        <v>170</v>
      </c>
      <c r="C69" s="331" t="str">
        <f>IF((MIN(I72:I73)=0),"標準項目の「あり」「なし」を選択してください","")</f>
        <v>標準項目の「あり」「なし」を選択してください</v>
      </c>
      <c r="D69" s="331"/>
      <c r="E69" s="331"/>
      <c r="F69" s="332"/>
      <c r="H69" s="77"/>
      <c r="I69" s="58"/>
      <c r="J69" s="7" t="s">
        <v>66</v>
      </c>
      <c r="K69" s="7">
        <v>1</v>
      </c>
      <c r="L69" s="77">
        <v>17436</v>
      </c>
      <c r="M69" s="77"/>
      <c r="N69" s="77"/>
      <c r="O69" s="77"/>
      <c r="P69" s="77"/>
      <c r="Q69" s="77"/>
      <c r="R69" s="77"/>
      <c r="S69" s="77"/>
      <c r="T69" s="77"/>
    </row>
    <row r="70" spans="1:20" s="99" customFormat="1" ht="37.5" customHeight="1" x14ac:dyDescent="0.15">
      <c r="A70" s="96" t="s">
        <v>57</v>
      </c>
      <c r="B70" s="279" t="s">
        <v>208</v>
      </c>
      <c r="C70" s="280"/>
      <c r="D70" s="333" t="str">
        <f xml:space="preserve"> "評点（" &amp; REPT("○",COUNT(P72:P73)) &amp; REPT("●",COUNT(Q72:Q73)) &amp; "）"</f>
        <v>評点（）</v>
      </c>
      <c r="E70" s="333"/>
      <c r="F70" s="118" t="str">
        <f>IF(COUNT(R72:R73)&gt;0,"・非該当" &amp; COUNT(R72:R73),"")</f>
        <v/>
      </c>
      <c r="G70" s="82"/>
      <c r="H70" s="97"/>
      <c r="I70" s="98" t="str">
        <f>IF(MIN(I72:I73)=0,"",IF(COUNT(P72:Q73)=0,"-",IF(COUNT(P72:Q73)=COUNT(P72:P73),"A",IF(COUNT(P72:P73)=0,"C","B"))))</f>
        <v/>
      </c>
      <c r="J70" s="7" t="s">
        <v>51</v>
      </c>
      <c r="K70" s="98"/>
      <c r="L70" s="97"/>
      <c r="M70" s="97"/>
      <c r="N70" s="97"/>
      <c r="O70" s="97"/>
      <c r="P70" s="97"/>
      <c r="Q70" s="97"/>
      <c r="R70" s="97"/>
      <c r="S70" s="77"/>
      <c r="T70" s="97"/>
    </row>
    <row r="71" spans="1:20" x14ac:dyDescent="0.15">
      <c r="A71" s="94"/>
      <c r="B71" s="117" t="s">
        <v>52</v>
      </c>
      <c r="C71" s="322" t="s">
        <v>53</v>
      </c>
      <c r="D71" s="323"/>
      <c r="E71" s="323"/>
      <c r="F71" s="324"/>
      <c r="H71" s="77"/>
      <c r="I71" s="58"/>
      <c r="J71" s="7" t="s">
        <v>54</v>
      </c>
      <c r="K71" s="7"/>
      <c r="L71" s="77"/>
      <c r="M71" s="77"/>
      <c r="N71" s="77"/>
      <c r="O71" s="77"/>
      <c r="P71" s="77"/>
      <c r="Q71" s="77"/>
      <c r="R71" s="77"/>
      <c r="S71" s="77"/>
      <c r="T71" s="77"/>
    </row>
    <row r="72" spans="1:20" ht="37.5" customHeight="1" x14ac:dyDescent="0.15">
      <c r="A72" s="94"/>
      <c r="B72" s="100"/>
      <c r="C72" s="300" t="s">
        <v>209</v>
      </c>
      <c r="D72" s="301"/>
      <c r="E72" s="325"/>
      <c r="F72" s="101"/>
      <c r="G72" s="82"/>
      <c r="H72" s="77"/>
      <c r="I72" s="58">
        <v>0</v>
      </c>
      <c r="J72" s="7" t="s">
        <v>55</v>
      </c>
      <c r="K72" s="7">
        <v>1</v>
      </c>
      <c r="L72" s="77">
        <v>60049</v>
      </c>
      <c r="M72" s="77"/>
      <c r="N72" s="77"/>
      <c r="O72" s="77"/>
      <c r="P72" s="77" t="str">
        <f>IF(I72=3,1,"")</f>
        <v/>
      </c>
      <c r="Q72" s="77" t="str">
        <f>IF(I72=2,1,"")</f>
        <v/>
      </c>
      <c r="R72" s="77" t="str">
        <f>IF(I72=1,1,"")</f>
        <v/>
      </c>
      <c r="S72" s="77"/>
      <c r="T72" s="77"/>
    </row>
    <row r="73" spans="1:20" ht="37.5" customHeight="1" thickBot="1" x14ac:dyDescent="0.2">
      <c r="A73" s="94"/>
      <c r="B73" s="100"/>
      <c r="C73" s="300" t="s">
        <v>210</v>
      </c>
      <c r="D73" s="301"/>
      <c r="E73" s="325"/>
      <c r="F73" s="101"/>
      <c r="G73" s="82"/>
      <c r="H73" s="77"/>
      <c r="I73" s="58">
        <v>0</v>
      </c>
      <c r="J73" s="7" t="s">
        <v>55</v>
      </c>
      <c r="K73" s="7">
        <v>2</v>
      </c>
      <c r="L73" s="77">
        <v>60050</v>
      </c>
      <c r="M73" s="77"/>
      <c r="N73" s="77"/>
      <c r="O73" s="77"/>
      <c r="P73" s="77" t="str">
        <f>IF(I73=3,1,"")</f>
        <v/>
      </c>
      <c r="Q73" s="77" t="str">
        <f>IF(I73=2,1,"")</f>
        <v/>
      </c>
      <c r="R73" s="77" t="str">
        <f>IF(I73=1,1,"")</f>
        <v/>
      </c>
      <c r="S73" s="77"/>
      <c r="T73" s="77"/>
    </row>
    <row r="74" spans="1:20" s="11" customFormat="1" ht="17.25" customHeight="1" x14ac:dyDescent="0.15">
      <c r="A74" s="88"/>
      <c r="B74" s="303" t="s">
        <v>212</v>
      </c>
      <c r="C74" s="304"/>
      <c r="D74" s="304"/>
      <c r="E74" s="304"/>
      <c r="F74" s="305"/>
      <c r="G74" s="89"/>
      <c r="H74" s="90"/>
      <c r="I74" s="91"/>
      <c r="J74" s="7" t="s">
        <v>64</v>
      </c>
      <c r="K74" s="90"/>
      <c r="L74" s="90"/>
      <c r="M74" s="92"/>
      <c r="N74" s="92"/>
      <c r="O74" s="92"/>
      <c r="P74" s="92"/>
      <c r="Q74" s="92"/>
      <c r="R74" s="92"/>
      <c r="S74" s="77"/>
      <c r="T74" s="92"/>
    </row>
    <row r="75" spans="1:20" s="87" customFormat="1" ht="30" customHeight="1" thickBot="1" x14ac:dyDescent="0.2">
      <c r="A75" s="93"/>
      <c r="B75" s="306" t="s">
        <v>211</v>
      </c>
      <c r="C75" s="307"/>
      <c r="D75" s="330" t="s">
        <v>84</v>
      </c>
      <c r="E75" s="330"/>
      <c r="F75" s="119" t="str">
        <f>IF(COUNT(P79:Q85) &gt; 0,COUNT(P79:P85) &amp; "／" &amp; COUNT(P79:Q85),"")</f>
        <v/>
      </c>
      <c r="G75" s="82"/>
      <c r="H75" s="83"/>
      <c r="I75" s="84"/>
      <c r="J75" s="85" t="s">
        <v>65</v>
      </c>
      <c r="K75" s="83">
        <v>2</v>
      </c>
      <c r="L75" s="83">
        <v>550</v>
      </c>
      <c r="M75" s="86"/>
      <c r="N75" s="86"/>
      <c r="O75" s="86"/>
      <c r="P75" s="86"/>
      <c r="Q75" s="86"/>
      <c r="R75" s="86"/>
      <c r="S75" s="77"/>
      <c r="T75" s="86"/>
    </row>
    <row r="76" spans="1:20" x14ac:dyDescent="0.15">
      <c r="A76" s="94"/>
      <c r="B76" s="95" t="s">
        <v>170</v>
      </c>
      <c r="C76" s="331" t="str">
        <f>IF((MIN(I79:I80)=0),"標準項目の「あり」「なし」を選択してください","")</f>
        <v>標準項目の「あり」「なし」を選択してください</v>
      </c>
      <c r="D76" s="331"/>
      <c r="E76" s="331"/>
      <c r="F76" s="332"/>
      <c r="H76" s="77"/>
      <c r="I76" s="58"/>
      <c r="J76" s="7" t="s">
        <v>66</v>
      </c>
      <c r="K76" s="7">
        <v>1</v>
      </c>
      <c r="L76" s="77">
        <v>17437</v>
      </c>
      <c r="M76" s="77"/>
      <c r="N76" s="77"/>
      <c r="O76" s="77"/>
      <c r="P76" s="77"/>
      <c r="Q76" s="77"/>
      <c r="R76" s="77"/>
      <c r="S76" s="77"/>
      <c r="T76" s="77"/>
    </row>
    <row r="77" spans="1:20" s="99" customFormat="1" ht="37.5" customHeight="1" x14ac:dyDescent="0.15">
      <c r="A77" s="96" t="s">
        <v>57</v>
      </c>
      <c r="B77" s="279" t="s">
        <v>213</v>
      </c>
      <c r="C77" s="280"/>
      <c r="D77" s="333" t="str">
        <f xml:space="preserve"> "評点（" &amp; REPT("○",COUNT(P79:P80)) &amp; REPT("●",COUNT(Q79:Q80)) &amp; "）"</f>
        <v>評点（）</v>
      </c>
      <c r="E77" s="333"/>
      <c r="F77" s="118" t="str">
        <f>IF(COUNT(R79:R80)&gt;0,"・非該当" &amp; COUNT(R79:R80),"")</f>
        <v/>
      </c>
      <c r="G77" s="82"/>
      <c r="H77" s="97"/>
      <c r="I77" s="98" t="str">
        <f>IF(MIN(I79:I80)=0,"",IF(COUNT(P79:Q80)=0,"-",IF(COUNT(P79:Q80)=COUNT(P79:P80),"A",IF(COUNT(P79:P80)=0,"C","B"))))</f>
        <v/>
      </c>
      <c r="J77" s="7" t="s">
        <v>51</v>
      </c>
      <c r="K77" s="98"/>
      <c r="L77" s="97"/>
      <c r="M77" s="97"/>
      <c r="N77" s="97"/>
      <c r="O77" s="97"/>
      <c r="P77" s="97"/>
      <c r="Q77" s="97"/>
      <c r="R77" s="97"/>
      <c r="S77" s="77"/>
      <c r="T77" s="97"/>
    </row>
    <row r="78" spans="1:20" x14ac:dyDescent="0.15">
      <c r="A78" s="94"/>
      <c r="B78" s="117" t="s">
        <v>52</v>
      </c>
      <c r="C78" s="322" t="s">
        <v>53</v>
      </c>
      <c r="D78" s="323"/>
      <c r="E78" s="323"/>
      <c r="F78" s="324"/>
      <c r="H78" s="77"/>
      <c r="I78" s="58"/>
      <c r="J78" s="7" t="s">
        <v>54</v>
      </c>
      <c r="K78" s="7"/>
      <c r="L78" s="77"/>
      <c r="M78" s="77"/>
      <c r="N78" s="77"/>
      <c r="O78" s="77"/>
      <c r="P78" s="77"/>
      <c r="Q78" s="77"/>
      <c r="R78" s="77"/>
      <c r="S78" s="77"/>
      <c r="T78" s="77"/>
    </row>
    <row r="79" spans="1:20" ht="37.5" customHeight="1" x14ac:dyDescent="0.15">
      <c r="A79" s="94"/>
      <c r="B79" s="100"/>
      <c r="C79" s="300" t="s">
        <v>214</v>
      </c>
      <c r="D79" s="301"/>
      <c r="E79" s="325"/>
      <c r="F79" s="101"/>
      <c r="G79" s="82"/>
      <c r="H79" s="77"/>
      <c r="I79" s="58">
        <v>0</v>
      </c>
      <c r="J79" s="7" t="s">
        <v>55</v>
      </c>
      <c r="K79" s="7">
        <v>1</v>
      </c>
      <c r="L79" s="77">
        <v>60051</v>
      </c>
      <c r="M79" s="77"/>
      <c r="N79" s="77"/>
      <c r="O79" s="77"/>
      <c r="P79" s="77" t="str">
        <f>IF(I79=3,1,"")</f>
        <v/>
      </c>
      <c r="Q79" s="77" t="str">
        <f>IF(I79=2,1,"")</f>
        <v/>
      </c>
      <c r="R79" s="77" t="str">
        <f>IF(I79=1,1,"")</f>
        <v/>
      </c>
      <c r="S79" s="77"/>
      <c r="T79" s="77"/>
    </row>
    <row r="80" spans="1:20" ht="37.5" customHeight="1" thickBot="1" x14ac:dyDescent="0.2">
      <c r="A80" s="94"/>
      <c r="B80" s="100"/>
      <c r="C80" s="300" t="s">
        <v>215</v>
      </c>
      <c r="D80" s="301"/>
      <c r="E80" s="325"/>
      <c r="F80" s="101"/>
      <c r="G80" s="82"/>
      <c r="H80" s="77"/>
      <c r="I80" s="58">
        <v>0</v>
      </c>
      <c r="J80" s="7" t="s">
        <v>55</v>
      </c>
      <c r="K80" s="7">
        <v>2</v>
      </c>
      <c r="L80" s="77">
        <v>60052</v>
      </c>
      <c r="M80" s="77"/>
      <c r="N80" s="77"/>
      <c r="O80" s="77"/>
      <c r="P80" s="77" t="str">
        <f>IF(I80=3,1,"")</f>
        <v/>
      </c>
      <c r="Q80" s="77" t="str">
        <f>IF(I80=2,1,"")</f>
        <v/>
      </c>
      <c r="R80" s="77" t="str">
        <f>IF(I80=1,1,"")</f>
        <v/>
      </c>
      <c r="S80" s="77"/>
      <c r="T80" s="77"/>
    </row>
    <row r="81" spans="1:20" x14ac:dyDescent="0.15">
      <c r="A81" s="94"/>
      <c r="B81" s="95" t="s">
        <v>174</v>
      </c>
      <c r="C81" s="331" t="str">
        <f>IF((MIN(I84:I85)=0),"標準項目の「あり」「なし」を選択してください","")</f>
        <v>標準項目の「あり」「なし」を選択してください</v>
      </c>
      <c r="D81" s="331"/>
      <c r="E81" s="331"/>
      <c r="F81" s="332"/>
      <c r="H81" s="77"/>
      <c r="I81" s="58"/>
      <c r="J81" s="7" t="s">
        <v>66</v>
      </c>
      <c r="K81" s="7">
        <v>2</v>
      </c>
      <c r="L81" s="77">
        <v>17438</v>
      </c>
      <c r="M81" s="77"/>
      <c r="N81" s="77"/>
      <c r="O81" s="77"/>
      <c r="P81" s="77"/>
      <c r="Q81" s="77"/>
      <c r="R81" s="77"/>
      <c r="S81" s="77"/>
      <c r="T81" s="77"/>
    </row>
    <row r="82" spans="1:20" s="99" customFormat="1" ht="37.5" customHeight="1" x14ac:dyDescent="0.15">
      <c r="A82" s="96" t="s">
        <v>57</v>
      </c>
      <c r="B82" s="279" t="s">
        <v>216</v>
      </c>
      <c r="C82" s="280"/>
      <c r="D82" s="333" t="str">
        <f xml:space="preserve"> "評点（" &amp; REPT("○",COUNT(P84:P85)) &amp; REPT("●",COUNT(Q84:Q85)) &amp; "）"</f>
        <v>評点（）</v>
      </c>
      <c r="E82" s="333"/>
      <c r="F82" s="118" t="str">
        <f>IF(COUNT(R84:R85)&gt;0,"・非該当" &amp; COUNT(R84:R85),"")</f>
        <v/>
      </c>
      <c r="G82" s="82"/>
      <c r="H82" s="97"/>
      <c r="I82" s="98" t="str">
        <f>IF(MIN(I84:I85)=0,"",IF(COUNT(P84:Q85)=0,"-",IF(COUNT(P84:Q85)=COUNT(P84:P85),"A",IF(COUNT(P84:P85)=0,"C","B"))))</f>
        <v/>
      </c>
      <c r="J82" s="7" t="s">
        <v>51</v>
      </c>
      <c r="K82" s="98"/>
      <c r="L82" s="97"/>
      <c r="M82" s="97"/>
      <c r="N82" s="97"/>
      <c r="O82" s="97"/>
      <c r="P82" s="97"/>
      <c r="Q82" s="97"/>
      <c r="R82" s="97"/>
      <c r="S82" s="77"/>
      <c r="T82" s="97"/>
    </row>
    <row r="83" spans="1:20" x14ac:dyDescent="0.15">
      <c r="A83" s="94"/>
      <c r="B83" s="117" t="s">
        <v>52</v>
      </c>
      <c r="C83" s="322" t="s">
        <v>53</v>
      </c>
      <c r="D83" s="323"/>
      <c r="E83" s="323"/>
      <c r="F83" s="324"/>
      <c r="H83" s="77"/>
      <c r="I83" s="58"/>
      <c r="J83" s="7" t="s">
        <v>54</v>
      </c>
      <c r="K83" s="7"/>
      <c r="L83" s="77"/>
      <c r="M83" s="77"/>
      <c r="N83" s="77"/>
      <c r="O83" s="77"/>
      <c r="P83" s="77"/>
      <c r="Q83" s="77"/>
      <c r="R83" s="77"/>
      <c r="S83" s="77"/>
      <c r="T83" s="77"/>
    </row>
    <row r="84" spans="1:20" ht="37.5" customHeight="1" x14ac:dyDescent="0.15">
      <c r="A84" s="94"/>
      <c r="B84" s="100"/>
      <c r="C84" s="300" t="s">
        <v>217</v>
      </c>
      <c r="D84" s="301"/>
      <c r="E84" s="325"/>
      <c r="F84" s="101"/>
      <c r="G84" s="82"/>
      <c r="H84" s="77"/>
      <c r="I84" s="58">
        <v>0</v>
      </c>
      <c r="J84" s="7" t="s">
        <v>55</v>
      </c>
      <c r="K84" s="7">
        <v>1</v>
      </c>
      <c r="L84" s="77">
        <v>60053</v>
      </c>
      <c r="M84" s="77"/>
      <c r="N84" s="77"/>
      <c r="O84" s="77"/>
      <c r="P84" s="77" t="str">
        <f>IF(I84=3,1,"")</f>
        <v/>
      </c>
      <c r="Q84" s="77" t="str">
        <f>IF(I84=2,1,"")</f>
        <v/>
      </c>
      <c r="R84" s="77" t="str">
        <f>IF(I84=1,1,"")</f>
        <v/>
      </c>
      <c r="S84" s="77"/>
      <c r="T84" s="77"/>
    </row>
    <row r="85" spans="1:20" ht="37.5" customHeight="1" thickBot="1" x14ac:dyDescent="0.2">
      <c r="A85" s="94"/>
      <c r="B85" s="100"/>
      <c r="C85" s="300" t="s">
        <v>218</v>
      </c>
      <c r="D85" s="301"/>
      <c r="E85" s="325"/>
      <c r="F85" s="101"/>
      <c r="G85" s="82"/>
      <c r="H85" s="77"/>
      <c r="I85" s="58">
        <v>0</v>
      </c>
      <c r="J85" s="7" t="s">
        <v>55</v>
      </c>
      <c r="K85" s="7">
        <v>2</v>
      </c>
      <c r="L85" s="77">
        <v>60054</v>
      </c>
      <c r="M85" s="77"/>
      <c r="N85" s="77"/>
      <c r="O85" s="77"/>
      <c r="P85" s="77" t="str">
        <f>IF(I85=3,1,"")</f>
        <v/>
      </c>
      <c r="Q85" s="77" t="str">
        <f>IF(I85=2,1,"")</f>
        <v/>
      </c>
      <c r="R85" s="77" t="str">
        <f>IF(I85=1,1,"")</f>
        <v/>
      </c>
      <c r="S85" s="77"/>
      <c r="T85" s="77"/>
    </row>
    <row r="86" spans="1:20" s="11" customFormat="1" ht="17.25" customHeight="1" x14ac:dyDescent="0.15">
      <c r="A86" s="88"/>
      <c r="B86" s="303" t="s">
        <v>220</v>
      </c>
      <c r="C86" s="304"/>
      <c r="D86" s="304"/>
      <c r="E86" s="304"/>
      <c r="F86" s="305"/>
      <c r="G86" s="89"/>
      <c r="H86" s="90"/>
      <c r="I86" s="91"/>
      <c r="J86" s="7" t="s">
        <v>64</v>
      </c>
      <c r="K86" s="90"/>
      <c r="L86" s="90"/>
      <c r="M86" s="92"/>
      <c r="N86" s="92"/>
      <c r="O86" s="92"/>
      <c r="P86" s="92"/>
      <c r="Q86" s="92"/>
      <c r="R86" s="92"/>
      <c r="S86" s="77"/>
      <c r="T86" s="92"/>
    </row>
    <row r="87" spans="1:20" s="87" customFormat="1" ht="30" customHeight="1" thickBot="1" x14ac:dyDescent="0.2">
      <c r="A87" s="93"/>
      <c r="B87" s="306" t="s">
        <v>219</v>
      </c>
      <c r="C87" s="307"/>
      <c r="D87" s="330" t="s">
        <v>84</v>
      </c>
      <c r="E87" s="330"/>
      <c r="F87" s="119" t="str">
        <f>IF(COUNT(P91:Q98) &gt; 0,COUNT(P91:P98) &amp; "／" &amp; COUNT(P91:Q98),"")</f>
        <v/>
      </c>
      <c r="G87" s="82"/>
      <c r="H87" s="83"/>
      <c r="I87" s="84"/>
      <c r="J87" s="85" t="s">
        <v>65</v>
      </c>
      <c r="K87" s="83">
        <v>3</v>
      </c>
      <c r="L87" s="83">
        <v>551</v>
      </c>
      <c r="M87" s="86"/>
      <c r="N87" s="86"/>
      <c r="O87" s="86"/>
      <c r="P87" s="86"/>
      <c r="Q87" s="86"/>
      <c r="R87" s="86"/>
      <c r="S87" s="77"/>
      <c r="T87" s="86"/>
    </row>
    <row r="88" spans="1:20" x14ac:dyDescent="0.15">
      <c r="A88" s="94"/>
      <c r="B88" s="95" t="s">
        <v>170</v>
      </c>
      <c r="C88" s="331" t="str">
        <f>IF((MIN(I91:I92)=0),"標準項目の「あり」「なし」を選択してください","")</f>
        <v>標準項目の「あり」「なし」を選択してください</v>
      </c>
      <c r="D88" s="331"/>
      <c r="E88" s="331"/>
      <c r="F88" s="332"/>
      <c r="H88" s="77"/>
      <c r="I88" s="58"/>
      <c r="J88" s="7" t="s">
        <v>66</v>
      </c>
      <c r="K88" s="7">
        <v>1</v>
      </c>
      <c r="L88" s="77">
        <v>17439</v>
      </c>
      <c r="M88" s="77"/>
      <c r="N88" s="77"/>
      <c r="O88" s="77"/>
      <c r="P88" s="77"/>
      <c r="Q88" s="77"/>
      <c r="R88" s="77"/>
      <c r="S88" s="77"/>
      <c r="T88" s="77"/>
    </row>
    <row r="89" spans="1:20" s="99" customFormat="1" ht="37.5" customHeight="1" x14ac:dyDescent="0.15">
      <c r="A89" s="96" t="s">
        <v>57</v>
      </c>
      <c r="B89" s="279" t="s">
        <v>221</v>
      </c>
      <c r="C89" s="280"/>
      <c r="D89" s="333" t="str">
        <f xml:space="preserve"> "評点（" &amp; REPT("○",COUNT(P91:P92)) &amp; REPT("●",COUNT(Q91:Q92)) &amp; "）"</f>
        <v>評点（）</v>
      </c>
      <c r="E89" s="333"/>
      <c r="F89" s="118" t="str">
        <f>IF(COUNT(R91:R92)&gt;0,"・非該当" &amp; COUNT(R91:R92),"")</f>
        <v/>
      </c>
      <c r="G89" s="82"/>
      <c r="H89" s="97"/>
      <c r="I89" s="98" t="str">
        <f>IF(MIN(I91:I92)=0,"",IF(COUNT(P91:Q92)=0,"-",IF(COUNT(P91:Q92)=COUNT(P91:P92),"A",IF(COUNT(P91:P92)=0,"C","B"))))</f>
        <v/>
      </c>
      <c r="J89" s="7" t="s">
        <v>51</v>
      </c>
      <c r="K89" s="98"/>
      <c r="L89" s="97"/>
      <c r="M89" s="97"/>
      <c r="N89" s="97"/>
      <c r="O89" s="97"/>
      <c r="P89" s="97"/>
      <c r="Q89" s="97"/>
      <c r="R89" s="97"/>
      <c r="S89" s="77"/>
      <c r="T89" s="97"/>
    </row>
    <row r="90" spans="1:20" x14ac:dyDescent="0.15">
      <c r="A90" s="94"/>
      <c r="B90" s="117" t="s">
        <v>52</v>
      </c>
      <c r="C90" s="322" t="s">
        <v>53</v>
      </c>
      <c r="D90" s="323"/>
      <c r="E90" s="323"/>
      <c r="F90" s="324"/>
      <c r="H90" s="77"/>
      <c r="I90" s="58"/>
      <c r="J90" s="7" t="s">
        <v>54</v>
      </c>
      <c r="K90" s="7"/>
      <c r="L90" s="77"/>
      <c r="M90" s="77"/>
      <c r="N90" s="77"/>
      <c r="O90" s="77"/>
      <c r="P90" s="77"/>
      <c r="Q90" s="77"/>
      <c r="R90" s="77"/>
      <c r="S90" s="77"/>
      <c r="T90" s="77"/>
    </row>
    <row r="91" spans="1:20" ht="37.5" customHeight="1" x14ac:dyDescent="0.15">
      <c r="A91" s="94"/>
      <c r="B91" s="100"/>
      <c r="C91" s="300" t="s">
        <v>222</v>
      </c>
      <c r="D91" s="301"/>
      <c r="E91" s="325"/>
      <c r="F91" s="101"/>
      <c r="G91" s="82"/>
      <c r="H91" s="77"/>
      <c r="I91" s="58">
        <v>0</v>
      </c>
      <c r="J91" s="7" t="s">
        <v>55</v>
      </c>
      <c r="K91" s="7">
        <v>1</v>
      </c>
      <c r="L91" s="77">
        <v>60055</v>
      </c>
      <c r="M91" s="77"/>
      <c r="N91" s="77"/>
      <c r="O91" s="77"/>
      <c r="P91" s="77" t="str">
        <f>IF(I91=3,1,"")</f>
        <v/>
      </c>
      <c r="Q91" s="77" t="str">
        <f>IF(I91=2,1,"")</f>
        <v/>
      </c>
      <c r="R91" s="77" t="str">
        <f>IF(I91=1,1,"")</f>
        <v/>
      </c>
      <c r="S91" s="77"/>
      <c r="T91" s="77"/>
    </row>
    <row r="92" spans="1:20" ht="37.5" customHeight="1" thickBot="1" x14ac:dyDescent="0.2">
      <c r="A92" s="94"/>
      <c r="B92" s="100"/>
      <c r="C92" s="300" t="s">
        <v>223</v>
      </c>
      <c r="D92" s="301"/>
      <c r="E92" s="325"/>
      <c r="F92" s="101"/>
      <c r="G92" s="82"/>
      <c r="H92" s="77"/>
      <c r="I92" s="58">
        <v>0</v>
      </c>
      <c r="J92" s="7" t="s">
        <v>55</v>
      </c>
      <c r="K92" s="7">
        <v>2</v>
      </c>
      <c r="L92" s="77">
        <v>60056</v>
      </c>
      <c r="M92" s="77"/>
      <c r="N92" s="77"/>
      <c r="O92" s="77"/>
      <c r="P92" s="77" t="str">
        <f>IF(I92=3,1,"")</f>
        <v/>
      </c>
      <c r="Q92" s="77" t="str">
        <f>IF(I92=2,1,"")</f>
        <v/>
      </c>
      <c r="R92" s="77" t="str">
        <f>IF(I92=1,1,"")</f>
        <v/>
      </c>
      <c r="S92" s="77"/>
      <c r="T92" s="77"/>
    </row>
    <row r="93" spans="1:20" x14ac:dyDescent="0.15">
      <c r="A93" s="94"/>
      <c r="B93" s="95" t="s">
        <v>174</v>
      </c>
      <c r="C93" s="331" t="str">
        <f>IF((MIN(I96:I98)=0),"標準項目の「あり」「なし」を選択してください","")</f>
        <v>標準項目の「あり」「なし」を選択してください</v>
      </c>
      <c r="D93" s="331"/>
      <c r="E93" s="331"/>
      <c r="F93" s="332"/>
      <c r="H93" s="77"/>
      <c r="I93" s="58"/>
      <c r="J93" s="7" t="s">
        <v>66</v>
      </c>
      <c r="K93" s="7">
        <v>2</v>
      </c>
      <c r="L93" s="77">
        <v>17440</v>
      </c>
      <c r="M93" s="77"/>
      <c r="N93" s="77"/>
      <c r="O93" s="77"/>
      <c r="P93" s="77"/>
      <c r="Q93" s="77"/>
      <c r="R93" s="77"/>
      <c r="S93" s="77"/>
      <c r="T93" s="77"/>
    </row>
    <row r="94" spans="1:20" s="99" customFormat="1" ht="37.5" customHeight="1" x14ac:dyDescent="0.15">
      <c r="A94" s="96" t="s">
        <v>57</v>
      </c>
      <c r="B94" s="279" t="s">
        <v>224</v>
      </c>
      <c r="C94" s="280"/>
      <c r="D94" s="333" t="str">
        <f xml:space="preserve"> "評点（" &amp; REPT("○",COUNT(P96:P98)) &amp; REPT("●",COUNT(Q96:Q98)) &amp; "）"</f>
        <v>評点（）</v>
      </c>
      <c r="E94" s="333"/>
      <c r="F94" s="118" t="str">
        <f>IF(COUNT(R96:R98)&gt;0,"・非該当" &amp; COUNT(R96:R98),"")</f>
        <v/>
      </c>
      <c r="G94" s="82"/>
      <c r="H94" s="97"/>
      <c r="I94" s="98" t="str">
        <f>IF(MIN(I96:I98)=0,"",IF(COUNT(P96:Q98)=0,"-",IF(COUNT(P96:Q98)=COUNT(P96:P98),"A",IF(COUNT(P96:P98)=0,"C","B"))))</f>
        <v/>
      </c>
      <c r="J94" s="7" t="s">
        <v>51</v>
      </c>
      <c r="K94" s="98"/>
      <c r="L94" s="97"/>
      <c r="M94" s="97"/>
      <c r="N94" s="97"/>
      <c r="O94" s="97"/>
      <c r="P94" s="97"/>
      <c r="Q94" s="97"/>
      <c r="R94" s="97"/>
      <c r="S94" s="77"/>
      <c r="T94" s="97"/>
    </row>
    <row r="95" spans="1:20" x14ac:dyDescent="0.15">
      <c r="A95" s="94"/>
      <c r="B95" s="117" t="s">
        <v>52</v>
      </c>
      <c r="C95" s="322" t="s">
        <v>53</v>
      </c>
      <c r="D95" s="323"/>
      <c r="E95" s="323"/>
      <c r="F95" s="324"/>
      <c r="H95" s="77"/>
      <c r="I95" s="58"/>
      <c r="J95" s="7" t="s">
        <v>54</v>
      </c>
      <c r="K95" s="7"/>
      <c r="L95" s="77"/>
      <c r="M95" s="77"/>
      <c r="N95" s="77"/>
      <c r="O95" s="77"/>
      <c r="P95" s="77"/>
      <c r="Q95" s="77"/>
      <c r="R95" s="77"/>
      <c r="S95" s="77"/>
      <c r="T95" s="77"/>
    </row>
    <row r="96" spans="1:20" ht="37.5" customHeight="1" x14ac:dyDescent="0.15">
      <c r="A96" s="94"/>
      <c r="B96" s="100"/>
      <c r="C96" s="300" t="s">
        <v>225</v>
      </c>
      <c r="D96" s="301"/>
      <c r="E96" s="325"/>
      <c r="F96" s="101"/>
      <c r="G96" s="82"/>
      <c r="H96" s="77"/>
      <c r="I96" s="58">
        <v>0</v>
      </c>
      <c r="J96" s="7" t="s">
        <v>55</v>
      </c>
      <c r="K96" s="7">
        <v>1</v>
      </c>
      <c r="L96" s="77">
        <v>60057</v>
      </c>
      <c r="M96" s="77"/>
      <c r="N96" s="77"/>
      <c r="O96" s="77"/>
      <c r="P96" s="77" t="str">
        <f>IF(I96=3,1,"")</f>
        <v/>
      </c>
      <c r="Q96" s="77" t="str">
        <f>IF(I96=2,1,"")</f>
        <v/>
      </c>
      <c r="R96" s="77" t="str">
        <f>IF(I96=1,1,"")</f>
        <v/>
      </c>
      <c r="S96" s="77"/>
      <c r="T96" s="77"/>
    </row>
    <row r="97" spans="1:20" ht="37.5" customHeight="1" x14ac:dyDescent="0.15">
      <c r="A97" s="94"/>
      <c r="B97" s="100"/>
      <c r="C97" s="300" t="s">
        <v>226</v>
      </c>
      <c r="D97" s="301"/>
      <c r="E97" s="325"/>
      <c r="F97" s="101"/>
      <c r="G97" s="82"/>
      <c r="H97" s="77"/>
      <c r="I97" s="58">
        <v>0</v>
      </c>
      <c r="J97" s="7" t="s">
        <v>55</v>
      </c>
      <c r="K97" s="7">
        <v>2</v>
      </c>
      <c r="L97" s="77">
        <v>60058</v>
      </c>
      <c r="M97" s="77"/>
      <c r="N97" s="77"/>
      <c r="O97" s="77"/>
      <c r="P97" s="77" t="str">
        <f>IF(I97=3,1,"")</f>
        <v/>
      </c>
      <c r="Q97" s="77" t="str">
        <f>IF(I97=2,1,"")</f>
        <v/>
      </c>
      <c r="R97" s="77" t="str">
        <f>IF(I97=1,1,"")</f>
        <v/>
      </c>
      <c r="S97" s="77"/>
      <c r="T97" s="77"/>
    </row>
    <row r="98" spans="1:20" ht="37.5" customHeight="1" thickBot="1" x14ac:dyDescent="0.2">
      <c r="A98" s="94"/>
      <c r="B98" s="100"/>
      <c r="C98" s="300" t="s">
        <v>227</v>
      </c>
      <c r="D98" s="301"/>
      <c r="E98" s="325"/>
      <c r="F98" s="101"/>
      <c r="G98" s="82"/>
      <c r="H98" s="77"/>
      <c r="I98" s="58">
        <v>0</v>
      </c>
      <c r="J98" s="7" t="s">
        <v>55</v>
      </c>
      <c r="K98" s="7">
        <v>3</v>
      </c>
      <c r="L98" s="77">
        <v>60059</v>
      </c>
      <c r="M98" s="77"/>
      <c r="N98" s="77"/>
      <c r="O98" s="77"/>
      <c r="P98" s="77" t="str">
        <f>IF(I98=3,1,"")</f>
        <v/>
      </c>
      <c r="Q98" s="77" t="str">
        <f>IF(I98=2,1,"")</f>
        <v/>
      </c>
      <c r="R98" s="77" t="str">
        <f>IF(I98=1,1,"")</f>
        <v/>
      </c>
      <c r="S98" s="77"/>
      <c r="T98" s="77"/>
    </row>
    <row r="99" spans="1:20" ht="20.25" customHeight="1" x14ac:dyDescent="0.15">
      <c r="A99" s="102"/>
      <c r="B99" s="326" t="s">
        <v>228</v>
      </c>
      <c r="C99" s="327"/>
      <c r="D99" s="328" t="str">
        <f>IF(AND(LEN(case1_3)&lt;&gt;0,COUNT(R72:R98)=11),checkB_3,(IF(LEN(checkA_3)&lt;&gt;0,checkA_3, checkB_3)))</f>
        <v>カテゴリー3の講評を入力してください</v>
      </c>
      <c r="E99" s="328"/>
      <c r="F99" s="329"/>
      <c r="H99" s="77"/>
      <c r="I99" s="58"/>
      <c r="J99" s="7" t="s">
        <v>56</v>
      </c>
      <c r="K99" s="7"/>
      <c r="L99" s="77"/>
      <c r="M99" s="77"/>
      <c r="N99" s="77"/>
      <c r="O99" s="77"/>
      <c r="P99" s="77"/>
      <c r="Q99" s="77"/>
      <c r="R99" s="77"/>
      <c r="S99" s="77"/>
      <c r="T99" s="77"/>
    </row>
    <row r="100" spans="1:20" s="106" customFormat="1" ht="21" customHeight="1" x14ac:dyDescent="0.15">
      <c r="A100" s="114"/>
      <c r="B100" s="309"/>
      <c r="C100" s="310"/>
      <c r="D100" s="310"/>
      <c r="E100" s="310"/>
      <c r="F100" s="311"/>
      <c r="G100" s="2" t="str">
        <f>IF(LEN(B100)=0,"",IF(40-LEN(B100)&gt;0,"残り" &amp; 40-LEN(B100) &amp; "文字",IF(40-LEN(B100)=0,"","文字数がオーバーしています")))</f>
        <v/>
      </c>
      <c r="H100" s="103"/>
      <c r="I100" s="104"/>
      <c r="J100" s="7" t="s">
        <v>78</v>
      </c>
      <c r="K100" s="103"/>
      <c r="L100" s="103"/>
      <c r="M100" s="105"/>
      <c r="N100" s="105"/>
      <c r="O100" s="105"/>
      <c r="P100" s="105"/>
      <c r="Q100" s="105"/>
      <c r="R100" s="105"/>
      <c r="S100" s="77"/>
      <c r="T100" s="105"/>
    </row>
    <row r="101" spans="1:20" s="106" customFormat="1" ht="65.099999999999994" customHeight="1" x14ac:dyDescent="0.15">
      <c r="A101" s="115"/>
      <c r="B101" s="312"/>
      <c r="C101" s="313"/>
      <c r="D101" s="313"/>
      <c r="E101" s="313"/>
      <c r="F101" s="314"/>
      <c r="G101" s="2" t="str">
        <f>IF(LEN(B101)=0,"",IF(256-LEN(B101)&gt;0,"残り" &amp; 256-LEN(B101) &amp; "文字",IF(256-LEN(B101)=0,"","文字数がオーバーしています")))</f>
        <v/>
      </c>
      <c r="H101" s="103"/>
      <c r="I101" s="104"/>
      <c r="J101" s="7" t="s">
        <v>81</v>
      </c>
      <c r="K101" s="103"/>
      <c r="L101" s="103"/>
      <c r="M101" s="105"/>
      <c r="N101" s="105"/>
      <c r="O101" s="105"/>
      <c r="P101" s="105"/>
      <c r="Q101" s="105"/>
      <c r="R101" s="105"/>
      <c r="S101" s="77"/>
      <c r="T101" s="105"/>
    </row>
    <row r="102" spans="1:20" s="106" customFormat="1" ht="21" customHeight="1" x14ac:dyDescent="0.15">
      <c r="A102" s="115"/>
      <c r="B102" s="315"/>
      <c r="C102" s="316"/>
      <c r="D102" s="316"/>
      <c r="E102" s="316"/>
      <c r="F102" s="317"/>
      <c r="G102" s="2" t="str">
        <f>IF(LEN(B102)=0,"",IF(40-LEN(B102)&gt;0,"残り" &amp; 40-LEN(B102) &amp; "文字",IF(40-LEN(B102)=0,"","文字数がオーバーしています")))</f>
        <v/>
      </c>
      <c r="H102" s="103"/>
      <c r="I102" s="104"/>
      <c r="J102" s="7" t="s">
        <v>79</v>
      </c>
      <c r="K102" s="103"/>
      <c r="L102" s="103"/>
      <c r="M102" s="105"/>
      <c r="N102" s="105"/>
      <c r="O102" s="105"/>
      <c r="P102" s="105"/>
      <c r="Q102" s="105"/>
      <c r="R102" s="105"/>
      <c r="S102" s="77"/>
      <c r="T102" s="105"/>
    </row>
    <row r="103" spans="1:20" s="106" customFormat="1" ht="65.099999999999994" customHeight="1" x14ac:dyDescent="0.15">
      <c r="A103" s="115"/>
      <c r="B103" s="318"/>
      <c r="C103" s="318"/>
      <c r="D103" s="318"/>
      <c r="E103" s="318"/>
      <c r="F103" s="319"/>
      <c r="G103" s="2" t="str">
        <f>IF(LEN(B103)=0,"",IF(256-LEN(B103)&gt;0,"残り" &amp; 256-LEN(B103) &amp; "文字",IF(256-LEN(B103)=0,"","文字数がオーバーしています")))</f>
        <v/>
      </c>
      <c r="H103" s="103"/>
      <c r="I103" s="104"/>
      <c r="J103" s="7" t="s">
        <v>82</v>
      </c>
      <c r="K103" s="103"/>
      <c r="L103" s="103"/>
      <c r="M103" s="105"/>
      <c r="N103" s="105"/>
      <c r="O103" s="105"/>
      <c r="P103" s="105"/>
      <c r="Q103" s="105"/>
      <c r="R103" s="105"/>
      <c r="S103" s="77"/>
      <c r="T103" s="105"/>
    </row>
    <row r="104" spans="1:20" s="106" customFormat="1" ht="21" customHeight="1" x14ac:dyDescent="0.15">
      <c r="A104" s="115"/>
      <c r="B104" s="315"/>
      <c r="C104" s="316"/>
      <c r="D104" s="316"/>
      <c r="E104" s="316"/>
      <c r="F104" s="317"/>
      <c r="G104" s="2" t="str">
        <f>IF(LEN(B104)=0,"",IF(40-LEN(B104)&gt;0,"残り" &amp; 40-LEN(B104) &amp; "文字",IF(40-LEN(B104)=0,"","文字数がオーバーしています")))</f>
        <v/>
      </c>
      <c r="H104" s="103"/>
      <c r="I104" s="104"/>
      <c r="J104" s="7" t="s">
        <v>80</v>
      </c>
      <c r="K104" s="103"/>
      <c r="L104" s="103"/>
      <c r="M104" s="105"/>
      <c r="N104" s="105"/>
      <c r="O104" s="105"/>
      <c r="P104" s="105"/>
      <c r="Q104" s="105"/>
      <c r="R104" s="105"/>
      <c r="S104" s="77"/>
      <c r="T104" s="105"/>
    </row>
    <row r="105" spans="1:20" s="106" customFormat="1" ht="65.099999999999994" customHeight="1" thickBot="1" x14ac:dyDescent="0.2">
      <c r="A105" s="107"/>
      <c r="B105" s="320"/>
      <c r="C105" s="320"/>
      <c r="D105" s="320"/>
      <c r="E105" s="320"/>
      <c r="F105" s="321"/>
      <c r="G105" s="2" t="str">
        <f>IF(LEN(B105)=0,"",IF(256-LEN(B105)&gt;0,"残り" &amp; 256-LEN(B105) &amp; "文字",IF(256-LEN(B105)=0,"","文字数がオーバーしています")))</f>
        <v/>
      </c>
      <c r="H105" s="103"/>
      <c r="I105" s="104"/>
      <c r="J105" s="7" t="s">
        <v>83</v>
      </c>
      <c r="K105" s="103"/>
      <c r="L105" s="103"/>
      <c r="M105" s="105"/>
      <c r="N105" s="105"/>
      <c r="O105" s="105"/>
      <c r="P105" s="105"/>
      <c r="Q105" s="105"/>
      <c r="R105" s="105"/>
      <c r="S105" s="77"/>
      <c r="T105" s="105"/>
    </row>
    <row r="106" spans="1:20" ht="18" customHeight="1" thickTop="1" x14ac:dyDescent="0.15">
      <c r="A106" s="295">
        <v>4</v>
      </c>
      <c r="B106" s="297" t="s">
        <v>230</v>
      </c>
      <c r="C106" s="298"/>
      <c r="D106" s="298"/>
      <c r="E106" s="298"/>
      <c r="F106" s="299"/>
      <c r="H106" s="77"/>
      <c r="I106" s="58"/>
      <c r="J106" s="7" t="s">
        <v>56</v>
      </c>
      <c r="K106" s="7"/>
      <c r="L106" s="77"/>
      <c r="M106" s="77"/>
      <c r="N106" s="77"/>
      <c r="O106" s="77"/>
      <c r="P106" s="77"/>
      <c r="Q106" s="77"/>
      <c r="R106" s="77"/>
      <c r="S106" s="77"/>
      <c r="T106" s="77" t="s">
        <v>62</v>
      </c>
    </row>
    <row r="107" spans="1:20" s="87" customFormat="1" ht="30" customHeight="1" thickBot="1" x14ac:dyDescent="0.2">
      <c r="A107" s="296"/>
      <c r="B107" s="300" t="s">
        <v>229</v>
      </c>
      <c r="C107" s="301"/>
      <c r="D107" s="301"/>
      <c r="E107" s="301"/>
      <c r="F107" s="302"/>
      <c r="G107" s="82"/>
      <c r="H107" s="83"/>
      <c r="I107" s="84"/>
      <c r="J107" s="85" t="s">
        <v>63</v>
      </c>
      <c r="K107" s="83">
        <v>4</v>
      </c>
      <c r="L107" s="83">
        <v>123</v>
      </c>
      <c r="M107" s="86"/>
      <c r="N107" s="86"/>
      <c r="O107" s="86"/>
      <c r="P107" s="86"/>
      <c r="Q107" s="86"/>
      <c r="R107" s="86"/>
      <c r="S107" s="77"/>
      <c r="T107" s="86"/>
    </row>
    <row r="108" spans="1:20" s="11" customFormat="1" ht="17.25" customHeight="1" x14ac:dyDescent="0.15">
      <c r="A108" s="88"/>
      <c r="B108" s="303" t="s">
        <v>232</v>
      </c>
      <c r="C108" s="304"/>
      <c r="D108" s="304"/>
      <c r="E108" s="304"/>
      <c r="F108" s="305"/>
      <c r="G108" s="89"/>
      <c r="H108" s="90"/>
      <c r="I108" s="91"/>
      <c r="J108" s="7" t="s">
        <v>64</v>
      </c>
      <c r="K108" s="90"/>
      <c r="L108" s="90"/>
      <c r="M108" s="92"/>
      <c r="N108" s="92"/>
      <c r="O108" s="92"/>
      <c r="P108" s="92"/>
      <c r="Q108" s="92"/>
      <c r="R108" s="92"/>
      <c r="S108" s="77"/>
      <c r="T108" s="92"/>
    </row>
    <row r="109" spans="1:20" s="87" customFormat="1" ht="30" customHeight="1" thickBot="1" x14ac:dyDescent="0.2">
      <c r="A109" s="93"/>
      <c r="B109" s="306" t="s">
        <v>231</v>
      </c>
      <c r="C109" s="307"/>
      <c r="D109" s="330" t="s">
        <v>84</v>
      </c>
      <c r="E109" s="330"/>
      <c r="F109" s="119" t="str">
        <f>IF(COUNT(P113:Q117) &gt; 0,COUNT(P113:P117) &amp; "／" &amp; COUNT(P113:Q117),"")</f>
        <v/>
      </c>
      <c r="G109" s="82"/>
      <c r="H109" s="83"/>
      <c r="I109" s="84"/>
      <c r="J109" s="85" t="s">
        <v>65</v>
      </c>
      <c r="K109" s="83">
        <v>1</v>
      </c>
      <c r="L109" s="83">
        <v>552</v>
      </c>
      <c r="M109" s="86"/>
      <c r="N109" s="86"/>
      <c r="O109" s="86"/>
      <c r="P109" s="86"/>
      <c r="Q109" s="86"/>
      <c r="R109" s="86"/>
      <c r="S109" s="77"/>
      <c r="T109" s="86"/>
    </row>
    <row r="110" spans="1:20" x14ac:dyDescent="0.15">
      <c r="A110" s="94"/>
      <c r="B110" s="95" t="s">
        <v>170</v>
      </c>
      <c r="C110" s="331" t="str">
        <f>IF((MIN(I113:I117)=0),"標準項目の「あり」「なし」を選択してください","")</f>
        <v>標準項目の「あり」「なし」を選択してください</v>
      </c>
      <c r="D110" s="331"/>
      <c r="E110" s="331"/>
      <c r="F110" s="332"/>
      <c r="H110" s="77"/>
      <c r="I110" s="58"/>
      <c r="J110" s="7" t="s">
        <v>66</v>
      </c>
      <c r="K110" s="7">
        <v>1</v>
      </c>
      <c r="L110" s="77">
        <v>17441</v>
      </c>
      <c r="M110" s="77"/>
      <c r="N110" s="77"/>
      <c r="O110" s="77"/>
      <c r="P110" s="77"/>
      <c r="Q110" s="77"/>
      <c r="R110" s="77"/>
      <c r="S110" s="77"/>
      <c r="T110" s="77"/>
    </row>
    <row r="111" spans="1:20" s="99" customFormat="1" ht="37.5" customHeight="1" x14ac:dyDescent="0.15">
      <c r="A111" s="96" t="s">
        <v>57</v>
      </c>
      <c r="B111" s="279" t="s">
        <v>233</v>
      </c>
      <c r="C111" s="280"/>
      <c r="D111" s="333" t="str">
        <f xml:space="preserve"> "評点（" &amp; REPT("○",COUNT(P113:P117)) &amp; REPT("●",COUNT(Q113:Q117)) &amp; "）"</f>
        <v>評点（）</v>
      </c>
      <c r="E111" s="333"/>
      <c r="F111" s="118" t="str">
        <f>IF(COUNT(R113:R117)&gt;0,"・非該当" &amp; COUNT(R113:R117),"")</f>
        <v/>
      </c>
      <c r="G111" s="82"/>
      <c r="H111" s="97"/>
      <c r="I111" s="98" t="str">
        <f>IF(MIN(I113:I117)=0,"",IF(COUNT(P113:Q117)=0,"-",IF(COUNT(P113:Q117)=COUNT(P113:P117),"A",IF(COUNT(P113:P117)=0,"C","B"))))</f>
        <v/>
      </c>
      <c r="J111" s="7" t="s">
        <v>51</v>
      </c>
      <c r="K111" s="98"/>
      <c r="L111" s="97"/>
      <c r="M111" s="97"/>
      <c r="N111" s="97"/>
      <c r="O111" s="97"/>
      <c r="P111" s="97"/>
      <c r="Q111" s="97"/>
      <c r="R111" s="97"/>
      <c r="S111" s="77"/>
      <c r="T111" s="97"/>
    </row>
    <row r="112" spans="1:20" x14ac:dyDescent="0.15">
      <c r="A112" s="94"/>
      <c r="B112" s="117" t="s">
        <v>52</v>
      </c>
      <c r="C112" s="322" t="s">
        <v>53</v>
      </c>
      <c r="D112" s="323"/>
      <c r="E112" s="323"/>
      <c r="F112" s="324"/>
      <c r="H112" s="77"/>
      <c r="I112" s="58"/>
      <c r="J112" s="7" t="s">
        <v>54</v>
      </c>
      <c r="K112" s="7"/>
      <c r="L112" s="77"/>
      <c r="M112" s="77"/>
      <c r="N112" s="77"/>
      <c r="O112" s="77"/>
      <c r="P112" s="77"/>
      <c r="Q112" s="77"/>
      <c r="R112" s="77"/>
      <c r="S112" s="77"/>
      <c r="T112" s="77"/>
    </row>
    <row r="113" spans="1:20" ht="37.5" customHeight="1" x14ac:dyDescent="0.15">
      <c r="A113" s="94"/>
      <c r="B113" s="100"/>
      <c r="C113" s="300" t="s">
        <v>234</v>
      </c>
      <c r="D113" s="301"/>
      <c r="E113" s="325"/>
      <c r="F113" s="101"/>
      <c r="G113" s="82"/>
      <c r="H113" s="77"/>
      <c r="I113" s="58">
        <v>0</v>
      </c>
      <c r="J113" s="7" t="s">
        <v>55</v>
      </c>
      <c r="K113" s="7">
        <v>1</v>
      </c>
      <c r="L113" s="77">
        <v>60060</v>
      </c>
      <c r="M113" s="77"/>
      <c r="N113" s="77"/>
      <c r="O113" s="77"/>
      <c r="P113" s="77" t="str">
        <f>IF(I113=3,1,"")</f>
        <v/>
      </c>
      <c r="Q113" s="77" t="str">
        <f>IF(I113=2,1,"")</f>
        <v/>
      </c>
      <c r="R113" s="77" t="str">
        <f>IF(I113=1,1,"")</f>
        <v/>
      </c>
      <c r="S113" s="77"/>
      <c r="T113" s="77"/>
    </row>
    <row r="114" spans="1:20" ht="37.5" customHeight="1" x14ac:dyDescent="0.15">
      <c r="A114" s="94"/>
      <c r="B114" s="100"/>
      <c r="C114" s="300" t="s">
        <v>235</v>
      </c>
      <c r="D114" s="301"/>
      <c r="E114" s="325"/>
      <c r="F114" s="101"/>
      <c r="G114" s="82"/>
      <c r="H114" s="77"/>
      <c r="I114" s="58">
        <v>0</v>
      </c>
      <c r="J114" s="7" t="s">
        <v>55</v>
      </c>
      <c r="K114" s="7">
        <v>2</v>
      </c>
      <c r="L114" s="77">
        <v>60061</v>
      </c>
      <c r="M114" s="77"/>
      <c r="N114" s="77"/>
      <c r="O114" s="77"/>
      <c r="P114" s="77" t="str">
        <f>IF(I114=3,1,"")</f>
        <v/>
      </c>
      <c r="Q114" s="77" t="str">
        <f>IF(I114=2,1,"")</f>
        <v/>
      </c>
      <c r="R114" s="77" t="str">
        <f>IF(I114=1,1,"")</f>
        <v/>
      </c>
      <c r="S114" s="77"/>
      <c r="T114" s="77"/>
    </row>
    <row r="115" spans="1:20" ht="37.5" customHeight="1" x14ac:dyDescent="0.15">
      <c r="A115" s="94"/>
      <c r="B115" s="100"/>
      <c r="C115" s="300" t="s">
        <v>236</v>
      </c>
      <c r="D115" s="301"/>
      <c r="E115" s="325"/>
      <c r="F115" s="101"/>
      <c r="G115" s="82"/>
      <c r="H115" s="77"/>
      <c r="I115" s="58">
        <v>0</v>
      </c>
      <c r="J115" s="7" t="s">
        <v>55</v>
      </c>
      <c r="K115" s="7">
        <v>3</v>
      </c>
      <c r="L115" s="77">
        <v>60062</v>
      </c>
      <c r="M115" s="77"/>
      <c r="N115" s="77"/>
      <c r="O115" s="77"/>
      <c r="P115" s="77" t="str">
        <f>IF(I115=3,1,"")</f>
        <v/>
      </c>
      <c r="Q115" s="77" t="str">
        <f>IF(I115=2,1,"")</f>
        <v/>
      </c>
      <c r="R115" s="77" t="str">
        <f>IF(I115=1,1,"")</f>
        <v/>
      </c>
      <c r="S115" s="77"/>
      <c r="T115" s="77"/>
    </row>
    <row r="116" spans="1:20" ht="37.5" customHeight="1" x14ac:dyDescent="0.15">
      <c r="A116" s="94"/>
      <c r="B116" s="100"/>
      <c r="C116" s="300" t="s">
        <v>237</v>
      </c>
      <c r="D116" s="301"/>
      <c r="E116" s="325"/>
      <c r="F116" s="101"/>
      <c r="G116" s="82"/>
      <c r="H116" s="77"/>
      <c r="I116" s="58">
        <v>0</v>
      </c>
      <c r="J116" s="7" t="s">
        <v>55</v>
      </c>
      <c r="K116" s="7">
        <v>4</v>
      </c>
      <c r="L116" s="77">
        <v>60063</v>
      </c>
      <c r="M116" s="77"/>
      <c r="N116" s="77"/>
      <c r="O116" s="77"/>
      <c r="P116" s="77" t="str">
        <f>IF(I116=3,1,"")</f>
        <v/>
      </c>
      <c r="Q116" s="77" t="str">
        <f>IF(I116=2,1,"")</f>
        <v/>
      </c>
      <c r="R116" s="77" t="str">
        <f>IF(I116=1,1,"")</f>
        <v/>
      </c>
      <c r="S116" s="77"/>
      <c r="T116" s="77"/>
    </row>
    <row r="117" spans="1:20" ht="37.5" customHeight="1" thickBot="1" x14ac:dyDescent="0.2">
      <c r="A117" s="94"/>
      <c r="B117" s="100"/>
      <c r="C117" s="300" t="s">
        <v>238</v>
      </c>
      <c r="D117" s="301"/>
      <c r="E117" s="325"/>
      <c r="F117" s="101"/>
      <c r="G117" s="82"/>
      <c r="H117" s="77"/>
      <c r="I117" s="58">
        <v>0</v>
      </c>
      <c r="J117" s="7" t="s">
        <v>55</v>
      </c>
      <c r="K117" s="7">
        <v>5</v>
      </c>
      <c r="L117" s="77">
        <v>60064</v>
      </c>
      <c r="M117" s="77"/>
      <c r="N117" s="77"/>
      <c r="O117" s="77"/>
      <c r="P117" s="77" t="str">
        <f>IF(I117=3,1,"")</f>
        <v/>
      </c>
      <c r="Q117" s="77" t="str">
        <f>IF(I117=2,1,"")</f>
        <v/>
      </c>
      <c r="R117" s="77" t="str">
        <f>IF(I117=1,1,"")</f>
        <v/>
      </c>
      <c r="S117" s="77"/>
      <c r="T117" s="77"/>
    </row>
    <row r="118" spans="1:20" s="11" customFormat="1" ht="17.25" customHeight="1" x14ac:dyDescent="0.15">
      <c r="A118" s="88"/>
      <c r="B118" s="303" t="s">
        <v>240</v>
      </c>
      <c r="C118" s="304"/>
      <c r="D118" s="304"/>
      <c r="E118" s="304"/>
      <c r="F118" s="305"/>
      <c r="G118" s="89"/>
      <c r="H118" s="90"/>
      <c r="I118" s="91"/>
      <c r="J118" s="7" t="s">
        <v>64</v>
      </c>
      <c r="K118" s="90"/>
      <c r="L118" s="90"/>
      <c r="M118" s="92"/>
      <c r="N118" s="92"/>
      <c r="O118" s="92"/>
      <c r="P118" s="92"/>
      <c r="Q118" s="92"/>
      <c r="R118" s="92"/>
      <c r="S118" s="77"/>
      <c r="T118" s="92"/>
    </row>
    <row r="119" spans="1:20" s="87" customFormat="1" ht="30" customHeight="1" thickBot="1" x14ac:dyDescent="0.2">
      <c r="A119" s="93"/>
      <c r="B119" s="306" t="s">
        <v>239</v>
      </c>
      <c r="C119" s="307"/>
      <c r="D119" s="330" t="s">
        <v>84</v>
      </c>
      <c r="E119" s="330"/>
      <c r="F119" s="119" t="str">
        <f>IF(COUNT(P123:Q126) &gt; 0,COUNT(P123:P126) &amp; "／" &amp; COUNT(P123:Q126),"")</f>
        <v/>
      </c>
      <c r="G119" s="82"/>
      <c r="H119" s="83"/>
      <c r="I119" s="84"/>
      <c r="J119" s="85" t="s">
        <v>65</v>
      </c>
      <c r="K119" s="83">
        <v>2</v>
      </c>
      <c r="L119" s="83">
        <v>553</v>
      </c>
      <c r="M119" s="86"/>
      <c r="N119" s="86"/>
      <c r="O119" s="86"/>
      <c r="P119" s="86"/>
      <c r="Q119" s="86"/>
      <c r="R119" s="86"/>
      <c r="S119" s="77"/>
      <c r="T119" s="86"/>
    </row>
    <row r="120" spans="1:20" x14ac:dyDescent="0.15">
      <c r="A120" s="94"/>
      <c r="B120" s="95" t="s">
        <v>170</v>
      </c>
      <c r="C120" s="331" t="str">
        <f>IF((MIN(I123:I126)=0),"標準項目の「あり」「なし」を選択してください","")</f>
        <v>標準項目の「あり」「なし」を選択してください</v>
      </c>
      <c r="D120" s="331"/>
      <c r="E120" s="331"/>
      <c r="F120" s="332"/>
      <c r="H120" s="77"/>
      <c r="I120" s="58"/>
      <c r="J120" s="7" t="s">
        <v>66</v>
      </c>
      <c r="K120" s="7">
        <v>1</v>
      </c>
      <c r="L120" s="77">
        <v>17442</v>
      </c>
      <c r="M120" s="77"/>
      <c r="N120" s="77"/>
      <c r="O120" s="77"/>
      <c r="P120" s="77"/>
      <c r="Q120" s="77"/>
      <c r="R120" s="77"/>
      <c r="S120" s="77"/>
      <c r="T120" s="77"/>
    </row>
    <row r="121" spans="1:20" s="99" customFormat="1" ht="37.5" customHeight="1" x14ac:dyDescent="0.15">
      <c r="A121" s="96" t="s">
        <v>57</v>
      </c>
      <c r="B121" s="279" t="s">
        <v>239</v>
      </c>
      <c r="C121" s="280"/>
      <c r="D121" s="333" t="str">
        <f xml:space="preserve"> "評点（" &amp; REPT("○",COUNT(P123:P126)) &amp; REPT("●",COUNT(Q123:Q126)) &amp; "）"</f>
        <v>評点（）</v>
      </c>
      <c r="E121" s="333"/>
      <c r="F121" s="118" t="str">
        <f>IF(COUNT(R123:R126)&gt;0,"・非該当" &amp; COUNT(R123:R126),"")</f>
        <v/>
      </c>
      <c r="G121" s="82"/>
      <c r="H121" s="97"/>
      <c r="I121" s="98" t="str">
        <f>IF(MIN(I123:I126)=0,"",IF(COUNT(P123:Q126)=0,"-",IF(COUNT(P123:Q126)=COUNT(P123:P126),"A",IF(COUNT(P123:P126)=0,"C","B"))))</f>
        <v/>
      </c>
      <c r="J121" s="7" t="s">
        <v>51</v>
      </c>
      <c r="K121" s="98"/>
      <c r="L121" s="97"/>
      <c r="M121" s="97"/>
      <c r="N121" s="97"/>
      <c r="O121" s="97"/>
      <c r="P121" s="97"/>
      <c r="Q121" s="97"/>
      <c r="R121" s="97"/>
      <c r="S121" s="77"/>
      <c r="T121" s="97"/>
    </row>
    <row r="122" spans="1:20" x14ac:dyDescent="0.15">
      <c r="A122" s="94"/>
      <c r="B122" s="117" t="s">
        <v>52</v>
      </c>
      <c r="C122" s="322" t="s">
        <v>53</v>
      </c>
      <c r="D122" s="323"/>
      <c r="E122" s="323"/>
      <c r="F122" s="324"/>
      <c r="H122" s="77"/>
      <c r="I122" s="58"/>
      <c r="J122" s="7" t="s">
        <v>54</v>
      </c>
      <c r="K122" s="7"/>
      <c r="L122" s="77"/>
      <c r="M122" s="77"/>
      <c r="N122" s="77"/>
      <c r="O122" s="77"/>
      <c r="P122" s="77"/>
      <c r="Q122" s="77"/>
      <c r="R122" s="77"/>
      <c r="S122" s="77"/>
      <c r="T122" s="77"/>
    </row>
    <row r="123" spans="1:20" ht="37.5" customHeight="1" x14ac:dyDescent="0.15">
      <c r="A123" s="94"/>
      <c r="B123" s="100"/>
      <c r="C123" s="300" t="s">
        <v>241</v>
      </c>
      <c r="D123" s="301"/>
      <c r="E123" s="325"/>
      <c r="F123" s="101"/>
      <c r="G123" s="82"/>
      <c r="H123" s="77"/>
      <c r="I123" s="58">
        <v>0</v>
      </c>
      <c r="J123" s="7" t="s">
        <v>55</v>
      </c>
      <c r="K123" s="7">
        <v>1</v>
      </c>
      <c r="L123" s="77">
        <v>60065</v>
      </c>
      <c r="M123" s="77"/>
      <c r="N123" s="77"/>
      <c r="O123" s="77"/>
      <c r="P123" s="77" t="str">
        <f>IF(I123=3,1,"")</f>
        <v/>
      </c>
      <c r="Q123" s="77" t="str">
        <f>IF(I123=2,1,"")</f>
        <v/>
      </c>
      <c r="R123" s="77" t="str">
        <f>IF(I123=1,1,"")</f>
        <v/>
      </c>
      <c r="S123" s="77"/>
      <c r="T123" s="77"/>
    </row>
    <row r="124" spans="1:20" ht="37.5" customHeight="1" x14ac:dyDescent="0.15">
      <c r="A124" s="94"/>
      <c r="B124" s="100"/>
      <c r="C124" s="300" t="s">
        <v>242</v>
      </c>
      <c r="D124" s="301"/>
      <c r="E124" s="325"/>
      <c r="F124" s="101"/>
      <c r="G124" s="82"/>
      <c r="H124" s="77"/>
      <c r="I124" s="58">
        <v>0</v>
      </c>
      <c r="J124" s="7" t="s">
        <v>55</v>
      </c>
      <c r="K124" s="7">
        <v>2</v>
      </c>
      <c r="L124" s="77">
        <v>60066</v>
      </c>
      <c r="M124" s="77"/>
      <c r="N124" s="77"/>
      <c r="O124" s="77"/>
      <c r="P124" s="77" t="str">
        <f>IF(I124=3,1,"")</f>
        <v/>
      </c>
      <c r="Q124" s="77" t="str">
        <f>IF(I124=2,1,"")</f>
        <v/>
      </c>
      <c r="R124" s="77" t="str">
        <f>IF(I124=1,1,"")</f>
        <v/>
      </c>
      <c r="S124" s="77"/>
      <c r="T124" s="77"/>
    </row>
    <row r="125" spans="1:20" ht="37.5" customHeight="1" x14ac:dyDescent="0.15">
      <c r="A125" s="94"/>
      <c r="B125" s="100"/>
      <c r="C125" s="300" t="s">
        <v>243</v>
      </c>
      <c r="D125" s="301"/>
      <c r="E125" s="325"/>
      <c r="F125" s="101"/>
      <c r="G125" s="82"/>
      <c r="H125" s="77"/>
      <c r="I125" s="58">
        <v>0</v>
      </c>
      <c r="J125" s="7" t="s">
        <v>55</v>
      </c>
      <c r="K125" s="7">
        <v>3</v>
      </c>
      <c r="L125" s="77">
        <v>60067</v>
      </c>
      <c r="M125" s="77"/>
      <c r="N125" s="77"/>
      <c r="O125" s="77"/>
      <c r="P125" s="77" t="str">
        <f>IF(I125=3,1,"")</f>
        <v/>
      </c>
      <c r="Q125" s="77" t="str">
        <f>IF(I125=2,1,"")</f>
        <v/>
      </c>
      <c r="R125" s="77" t="str">
        <f>IF(I125=1,1,"")</f>
        <v/>
      </c>
      <c r="S125" s="77"/>
      <c r="T125" s="77"/>
    </row>
    <row r="126" spans="1:20" ht="37.5" customHeight="1" thickBot="1" x14ac:dyDescent="0.2">
      <c r="A126" s="94"/>
      <c r="B126" s="100"/>
      <c r="C126" s="300" t="s">
        <v>244</v>
      </c>
      <c r="D126" s="301"/>
      <c r="E126" s="325"/>
      <c r="F126" s="101"/>
      <c r="G126" s="82"/>
      <c r="H126" s="77"/>
      <c r="I126" s="58">
        <v>0</v>
      </c>
      <c r="J126" s="7" t="s">
        <v>55</v>
      </c>
      <c r="K126" s="7">
        <v>4</v>
      </c>
      <c r="L126" s="77">
        <v>60068</v>
      </c>
      <c r="M126" s="77"/>
      <c r="N126" s="77"/>
      <c r="O126" s="77"/>
      <c r="P126" s="77" t="str">
        <f>IF(I126=3,1,"")</f>
        <v/>
      </c>
      <c r="Q126" s="77" t="str">
        <f>IF(I126=2,1,"")</f>
        <v/>
      </c>
      <c r="R126" s="77" t="str">
        <f>IF(I126=1,1,"")</f>
        <v/>
      </c>
      <c r="S126" s="77"/>
      <c r="T126" s="77"/>
    </row>
    <row r="127" spans="1:20" ht="20.25" customHeight="1" x14ac:dyDescent="0.15">
      <c r="A127" s="102"/>
      <c r="B127" s="326" t="s">
        <v>245</v>
      </c>
      <c r="C127" s="327"/>
      <c r="D127" s="328" t="str">
        <f>IF(AND(LEN(case1_4)&lt;&gt;0,COUNT(R113:R126)=9),checkB_4,(IF(LEN(checkA_4)&lt;&gt;0,checkA_4, checkB_4)))</f>
        <v>カテゴリー4の講評を入力してください</v>
      </c>
      <c r="E127" s="328"/>
      <c r="F127" s="329"/>
      <c r="H127" s="77"/>
      <c r="I127" s="58"/>
      <c r="J127" s="7" t="s">
        <v>56</v>
      </c>
      <c r="K127" s="7"/>
      <c r="L127" s="77"/>
      <c r="M127" s="77"/>
      <c r="N127" s="77"/>
      <c r="O127" s="77"/>
      <c r="P127" s="77"/>
      <c r="Q127" s="77"/>
      <c r="R127" s="77"/>
      <c r="S127" s="77"/>
      <c r="T127" s="77"/>
    </row>
    <row r="128" spans="1:20" s="106" customFormat="1" ht="21" customHeight="1" x14ac:dyDescent="0.15">
      <c r="A128" s="114"/>
      <c r="B128" s="309"/>
      <c r="C128" s="310"/>
      <c r="D128" s="310"/>
      <c r="E128" s="310"/>
      <c r="F128" s="311"/>
      <c r="G128" s="2" t="str">
        <f>IF(LEN(B128)=0,"",IF(40-LEN(B128)&gt;0,"残り" &amp; 40-LEN(B128) &amp; "文字",IF(40-LEN(B128)=0,"","文字数がオーバーしています")))</f>
        <v/>
      </c>
      <c r="H128" s="103"/>
      <c r="I128" s="104"/>
      <c r="J128" s="7" t="s">
        <v>78</v>
      </c>
      <c r="K128" s="103"/>
      <c r="L128" s="103"/>
      <c r="M128" s="105"/>
      <c r="N128" s="105"/>
      <c r="O128" s="105"/>
      <c r="P128" s="105"/>
      <c r="Q128" s="105"/>
      <c r="R128" s="105"/>
      <c r="S128" s="77"/>
      <c r="T128" s="105"/>
    </row>
    <row r="129" spans="1:20" s="106" customFormat="1" ht="65.099999999999994" customHeight="1" x14ac:dyDescent="0.15">
      <c r="A129" s="115"/>
      <c r="B129" s="312"/>
      <c r="C129" s="313"/>
      <c r="D129" s="313"/>
      <c r="E129" s="313"/>
      <c r="F129" s="314"/>
      <c r="G129" s="2" t="str">
        <f>IF(LEN(B129)=0,"",IF(256-LEN(B129)&gt;0,"残り" &amp; 256-LEN(B129) &amp; "文字",IF(256-LEN(B129)=0,"","文字数がオーバーしています")))</f>
        <v/>
      </c>
      <c r="H129" s="103"/>
      <c r="I129" s="104"/>
      <c r="J129" s="7" t="s">
        <v>81</v>
      </c>
      <c r="K129" s="103"/>
      <c r="L129" s="103"/>
      <c r="M129" s="105"/>
      <c r="N129" s="105"/>
      <c r="O129" s="105"/>
      <c r="P129" s="105"/>
      <c r="Q129" s="105"/>
      <c r="R129" s="105"/>
      <c r="S129" s="77"/>
      <c r="T129" s="105"/>
    </row>
    <row r="130" spans="1:20" s="106" customFormat="1" ht="21" customHeight="1" x14ac:dyDescent="0.15">
      <c r="A130" s="115"/>
      <c r="B130" s="315"/>
      <c r="C130" s="316"/>
      <c r="D130" s="316"/>
      <c r="E130" s="316"/>
      <c r="F130" s="317"/>
      <c r="G130" s="2" t="str">
        <f>IF(LEN(B130)=0,"",IF(40-LEN(B130)&gt;0,"残り" &amp; 40-LEN(B130) &amp; "文字",IF(40-LEN(B130)=0,"","文字数がオーバーしています")))</f>
        <v/>
      </c>
      <c r="H130" s="103"/>
      <c r="I130" s="104"/>
      <c r="J130" s="7" t="s">
        <v>79</v>
      </c>
      <c r="K130" s="103"/>
      <c r="L130" s="103"/>
      <c r="M130" s="105"/>
      <c r="N130" s="105"/>
      <c r="O130" s="105"/>
      <c r="P130" s="105"/>
      <c r="Q130" s="105"/>
      <c r="R130" s="105"/>
      <c r="S130" s="77"/>
      <c r="T130" s="105"/>
    </row>
    <row r="131" spans="1:20" s="106" customFormat="1" ht="65.099999999999994" customHeight="1" x14ac:dyDescent="0.15">
      <c r="A131" s="115"/>
      <c r="B131" s="318"/>
      <c r="C131" s="318"/>
      <c r="D131" s="318"/>
      <c r="E131" s="318"/>
      <c r="F131" s="319"/>
      <c r="G131" s="2" t="str">
        <f>IF(LEN(B131)=0,"",IF(256-LEN(B131)&gt;0,"残り" &amp; 256-LEN(B131) &amp; "文字",IF(256-LEN(B131)=0,"","文字数がオーバーしています")))</f>
        <v/>
      </c>
      <c r="H131" s="103"/>
      <c r="I131" s="104"/>
      <c r="J131" s="7" t="s">
        <v>82</v>
      </c>
      <c r="K131" s="103"/>
      <c r="L131" s="103"/>
      <c r="M131" s="105"/>
      <c r="N131" s="105"/>
      <c r="O131" s="105"/>
      <c r="P131" s="105"/>
      <c r="Q131" s="105"/>
      <c r="R131" s="105"/>
      <c r="S131" s="77"/>
      <c r="T131" s="105"/>
    </row>
    <row r="132" spans="1:20" s="106" customFormat="1" ht="21" customHeight="1" x14ac:dyDescent="0.15">
      <c r="A132" s="115"/>
      <c r="B132" s="315"/>
      <c r="C132" s="316"/>
      <c r="D132" s="316"/>
      <c r="E132" s="316"/>
      <c r="F132" s="317"/>
      <c r="G132" s="2" t="str">
        <f>IF(LEN(B132)=0,"",IF(40-LEN(B132)&gt;0,"残り" &amp; 40-LEN(B132) &amp; "文字",IF(40-LEN(B132)=0,"","文字数がオーバーしています")))</f>
        <v/>
      </c>
      <c r="H132" s="103"/>
      <c r="I132" s="104"/>
      <c r="J132" s="7" t="s">
        <v>80</v>
      </c>
      <c r="K132" s="103"/>
      <c r="L132" s="103"/>
      <c r="M132" s="105"/>
      <c r="N132" s="105"/>
      <c r="O132" s="105"/>
      <c r="P132" s="105"/>
      <c r="Q132" s="105"/>
      <c r="R132" s="105"/>
      <c r="S132" s="77"/>
      <c r="T132" s="105"/>
    </row>
    <row r="133" spans="1:20" s="106" customFormat="1" ht="65.099999999999994" customHeight="1" thickBot="1" x14ac:dyDescent="0.2">
      <c r="A133" s="107"/>
      <c r="B133" s="320"/>
      <c r="C133" s="320"/>
      <c r="D133" s="320"/>
      <c r="E133" s="320"/>
      <c r="F133" s="321"/>
      <c r="G133" s="2" t="str">
        <f>IF(LEN(B133)=0,"",IF(256-LEN(B133)&gt;0,"残り" &amp; 256-LEN(B133) &amp; "文字",IF(256-LEN(B133)=0,"","文字数がオーバーしています")))</f>
        <v/>
      </c>
      <c r="H133" s="103"/>
      <c r="I133" s="104"/>
      <c r="J133" s="7" t="s">
        <v>83</v>
      </c>
      <c r="K133" s="103"/>
      <c r="L133" s="103"/>
      <c r="M133" s="105"/>
      <c r="N133" s="105"/>
      <c r="O133" s="105"/>
      <c r="P133" s="105"/>
      <c r="Q133" s="105"/>
      <c r="R133" s="105"/>
      <c r="S133" s="77"/>
      <c r="T133" s="105"/>
    </row>
    <row r="134" spans="1:20" ht="18" customHeight="1" thickTop="1" x14ac:dyDescent="0.15">
      <c r="A134" s="295">
        <v>5</v>
      </c>
      <c r="B134" s="297" t="s">
        <v>247</v>
      </c>
      <c r="C134" s="298"/>
      <c r="D134" s="298"/>
      <c r="E134" s="298"/>
      <c r="F134" s="299"/>
      <c r="H134" s="77"/>
      <c r="I134" s="58"/>
      <c r="J134" s="7" t="s">
        <v>56</v>
      </c>
      <c r="K134" s="7"/>
      <c r="L134" s="77"/>
      <c r="M134" s="77"/>
      <c r="N134" s="77"/>
      <c r="O134" s="77"/>
      <c r="P134" s="77"/>
      <c r="Q134" s="77"/>
      <c r="R134" s="77"/>
      <c r="S134" s="77"/>
      <c r="T134" s="77" t="s">
        <v>62</v>
      </c>
    </row>
    <row r="135" spans="1:20" s="87" customFormat="1" ht="30" customHeight="1" thickBot="1" x14ac:dyDescent="0.2">
      <c r="A135" s="296"/>
      <c r="B135" s="300" t="s">
        <v>246</v>
      </c>
      <c r="C135" s="301"/>
      <c r="D135" s="301"/>
      <c r="E135" s="301"/>
      <c r="F135" s="302"/>
      <c r="G135" s="82"/>
      <c r="H135" s="83"/>
      <c r="I135" s="84"/>
      <c r="J135" s="85" t="s">
        <v>63</v>
      </c>
      <c r="K135" s="83">
        <v>5</v>
      </c>
      <c r="L135" s="83">
        <v>124</v>
      </c>
      <c r="M135" s="86"/>
      <c r="N135" s="86"/>
      <c r="O135" s="86"/>
      <c r="P135" s="86"/>
      <c r="Q135" s="86"/>
      <c r="R135" s="86"/>
      <c r="S135" s="77"/>
      <c r="T135" s="86"/>
    </row>
    <row r="136" spans="1:20" s="11" customFormat="1" ht="17.25" customHeight="1" x14ac:dyDescent="0.15">
      <c r="A136" s="88"/>
      <c r="B136" s="303" t="s">
        <v>249</v>
      </c>
      <c r="C136" s="304"/>
      <c r="D136" s="304"/>
      <c r="E136" s="304"/>
      <c r="F136" s="305"/>
      <c r="G136" s="89"/>
      <c r="H136" s="90"/>
      <c r="I136" s="91"/>
      <c r="J136" s="7" t="s">
        <v>64</v>
      </c>
      <c r="K136" s="90"/>
      <c r="L136" s="90"/>
      <c r="M136" s="92"/>
      <c r="N136" s="92"/>
      <c r="O136" s="92"/>
      <c r="P136" s="92"/>
      <c r="Q136" s="92"/>
      <c r="R136" s="92"/>
      <c r="S136" s="77"/>
      <c r="T136" s="92"/>
    </row>
    <row r="137" spans="1:20" s="87" customFormat="1" ht="30" customHeight="1" thickBot="1" x14ac:dyDescent="0.2">
      <c r="A137" s="93"/>
      <c r="B137" s="306" t="s">
        <v>248</v>
      </c>
      <c r="C137" s="307"/>
      <c r="D137" s="330" t="s">
        <v>84</v>
      </c>
      <c r="E137" s="330"/>
      <c r="F137" s="119" t="str">
        <f>IF(COUNT(P141:Q161) &gt; 0,COUNT(P141:P161) &amp; "／" &amp; COUNT(P141:Q161),"")</f>
        <v/>
      </c>
      <c r="G137" s="82"/>
      <c r="H137" s="83"/>
      <c r="I137" s="84"/>
      <c r="J137" s="85" t="s">
        <v>65</v>
      </c>
      <c r="K137" s="83">
        <v>1</v>
      </c>
      <c r="L137" s="83">
        <v>554</v>
      </c>
      <c r="M137" s="86"/>
      <c r="N137" s="86"/>
      <c r="O137" s="86"/>
      <c r="P137" s="86"/>
      <c r="Q137" s="86"/>
      <c r="R137" s="86"/>
      <c r="S137" s="77"/>
      <c r="T137" s="86"/>
    </row>
    <row r="138" spans="1:20" x14ac:dyDescent="0.15">
      <c r="A138" s="94"/>
      <c r="B138" s="95" t="s">
        <v>170</v>
      </c>
      <c r="C138" s="331" t="str">
        <f>IF((MIN(I141:I142)=0),"標準項目の「あり」「なし」を選択してください","")</f>
        <v>標準項目の「あり」「なし」を選択してください</v>
      </c>
      <c r="D138" s="331"/>
      <c r="E138" s="331"/>
      <c r="F138" s="332"/>
      <c r="H138" s="77"/>
      <c r="I138" s="58"/>
      <c r="J138" s="7" t="s">
        <v>66</v>
      </c>
      <c r="K138" s="7">
        <v>1</v>
      </c>
      <c r="L138" s="77">
        <v>17443</v>
      </c>
      <c r="M138" s="77"/>
      <c r="N138" s="77"/>
      <c r="O138" s="77"/>
      <c r="P138" s="77"/>
      <c r="Q138" s="77"/>
      <c r="R138" s="77"/>
      <c r="S138" s="77"/>
      <c r="T138" s="77"/>
    </row>
    <row r="139" spans="1:20" s="99" customFormat="1" ht="37.5" customHeight="1" x14ac:dyDescent="0.15">
      <c r="A139" s="96" t="s">
        <v>57</v>
      </c>
      <c r="B139" s="279" t="s">
        <v>250</v>
      </c>
      <c r="C139" s="280"/>
      <c r="D139" s="333" t="str">
        <f xml:space="preserve"> "評点（" &amp; REPT("○",COUNT(P141:P142)) &amp; REPT("●",COUNT(Q141:Q142)) &amp; "）"</f>
        <v>評点（）</v>
      </c>
      <c r="E139" s="333"/>
      <c r="F139" s="118" t="str">
        <f>IF(COUNT(R141:R142)&gt;0,"・非該当" &amp; COUNT(R141:R142),"")</f>
        <v/>
      </c>
      <c r="G139" s="82"/>
      <c r="H139" s="97"/>
      <c r="I139" s="98" t="str">
        <f>IF(MIN(I141:I142)=0,"",IF(COUNT(P141:Q142)=0,"-",IF(COUNT(P141:Q142)=COUNT(P141:P142),"A",IF(COUNT(P141:P142)=0,"C","B"))))</f>
        <v/>
      </c>
      <c r="J139" s="7" t="s">
        <v>51</v>
      </c>
      <c r="K139" s="98"/>
      <c r="L139" s="97"/>
      <c r="M139" s="97"/>
      <c r="N139" s="97"/>
      <c r="O139" s="97"/>
      <c r="P139" s="97"/>
      <c r="Q139" s="97"/>
      <c r="R139" s="97"/>
      <c r="S139" s="77"/>
      <c r="T139" s="97"/>
    </row>
    <row r="140" spans="1:20" x14ac:dyDescent="0.15">
      <c r="A140" s="94"/>
      <c r="B140" s="117" t="s">
        <v>52</v>
      </c>
      <c r="C140" s="322" t="s">
        <v>53</v>
      </c>
      <c r="D140" s="323"/>
      <c r="E140" s="323"/>
      <c r="F140" s="324"/>
      <c r="H140" s="77"/>
      <c r="I140" s="58"/>
      <c r="J140" s="7" t="s">
        <v>54</v>
      </c>
      <c r="K140" s="7"/>
      <c r="L140" s="77"/>
      <c r="M140" s="77"/>
      <c r="N140" s="77"/>
      <c r="O140" s="77"/>
      <c r="P140" s="77"/>
      <c r="Q140" s="77"/>
      <c r="R140" s="77"/>
      <c r="S140" s="77"/>
      <c r="T140" s="77"/>
    </row>
    <row r="141" spans="1:20" ht="37.5" customHeight="1" x14ac:dyDescent="0.15">
      <c r="A141" s="94"/>
      <c r="B141" s="100"/>
      <c r="C141" s="300" t="s">
        <v>251</v>
      </c>
      <c r="D141" s="301"/>
      <c r="E141" s="325"/>
      <c r="F141" s="101"/>
      <c r="G141" s="82"/>
      <c r="H141" s="77"/>
      <c r="I141" s="58">
        <v>0</v>
      </c>
      <c r="J141" s="7" t="s">
        <v>55</v>
      </c>
      <c r="K141" s="7">
        <v>1</v>
      </c>
      <c r="L141" s="77">
        <v>60069</v>
      </c>
      <c r="M141" s="77"/>
      <c r="N141" s="77"/>
      <c r="O141" s="77"/>
      <c r="P141" s="77" t="str">
        <f>IF(I141=3,1,"")</f>
        <v/>
      </c>
      <c r="Q141" s="77" t="str">
        <f>IF(I141=2,1,"")</f>
        <v/>
      </c>
      <c r="R141" s="77" t="str">
        <f>IF(I141=1,1,"")</f>
        <v/>
      </c>
      <c r="S141" s="77"/>
      <c r="T141" s="77"/>
    </row>
    <row r="142" spans="1:20" ht="37.5" customHeight="1" thickBot="1" x14ac:dyDescent="0.2">
      <c r="A142" s="94"/>
      <c r="B142" s="100"/>
      <c r="C142" s="300" t="s">
        <v>252</v>
      </c>
      <c r="D142" s="301"/>
      <c r="E142" s="325"/>
      <c r="F142" s="101"/>
      <c r="G142" s="82"/>
      <c r="H142" s="77"/>
      <c r="I142" s="58">
        <v>0</v>
      </c>
      <c r="J142" s="7" t="s">
        <v>55</v>
      </c>
      <c r="K142" s="7">
        <v>2</v>
      </c>
      <c r="L142" s="77">
        <v>60070</v>
      </c>
      <c r="M142" s="77"/>
      <c r="N142" s="77"/>
      <c r="O142" s="77"/>
      <c r="P142" s="77" t="str">
        <f>IF(I142=3,1,"")</f>
        <v/>
      </c>
      <c r="Q142" s="77" t="str">
        <f>IF(I142=2,1,"")</f>
        <v/>
      </c>
      <c r="R142" s="77" t="str">
        <f>IF(I142=1,1,"")</f>
        <v/>
      </c>
      <c r="S142" s="77"/>
      <c r="T142" s="77"/>
    </row>
    <row r="143" spans="1:20" x14ac:dyDescent="0.15">
      <c r="A143" s="94"/>
      <c r="B143" s="95" t="s">
        <v>174</v>
      </c>
      <c r="C143" s="331" t="str">
        <f>IF((MIN(I146:I147)=0),"標準項目の「あり」「なし」を選択してください","")</f>
        <v>標準項目の「あり」「なし」を選択してください</v>
      </c>
      <c r="D143" s="331"/>
      <c r="E143" s="331"/>
      <c r="F143" s="332"/>
      <c r="H143" s="77"/>
      <c r="I143" s="58"/>
      <c r="J143" s="7" t="s">
        <v>66</v>
      </c>
      <c r="K143" s="7">
        <v>2</v>
      </c>
      <c r="L143" s="77">
        <v>17444</v>
      </c>
      <c r="M143" s="77"/>
      <c r="N143" s="77"/>
      <c r="O143" s="77"/>
      <c r="P143" s="77"/>
      <c r="Q143" s="77"/>
      <c r="R143" s="77"/>
      <c r="S143" s="77"/>
      <c r="T143" s="77"/>
    </row>
    <row r="144" spans="1:20" s="99" customFormat="1" ht="37.5" customHeight="1" x14ac:dyDescent="0.15">
      <c r="A144" s="96" t="s">
        <v>57</v>
      </c>
      <c r="B144" s="279" t="s">
        <v>253</v>
      </c>
      <c r="C144" s="280"/>
      <c r="D144" s="333" t="str">
        <f xml:space="preserve"> "評点（" &amp; REPT("○",COUNT(P146:P147)) &amp; REPT("●",COUNT(Q146:Q147)) &amp; "）"</f>
        <v>評点（）</v>
      </c>
      <c r="E144" s="333"/>
      <c r="F144" s="118" t="str">
        <f>IF(COUNT(R146:R147)&gt;0,"・非該当" &amp; COUNT(R146:R147),"")</f>
        <v/>
      </c>
      <c r="G144" s="82"/>
      <c r="H144" s="97"/>
      <c r="I144" s="98" t="str">
        <f>IF(MIN(I146:I147)=0,"",IF(COUNT(P146:Q147)=0,"-",IF(COUNT(P146:Q147)=COUNT(P146:P147),"A",IF(COUNT(P146:P147)=0,"C","B"))))</f>
        <v/>
      </c>
      <c r="J144" s="7" t="s">
        <v>51</v>
      </c>
      <c r="K144" s="98"/>
      <c r="L144" s="97"/>
      <c r="M144" s="97"/>
      <c r="N144" s="97"/>
      <c r="O144" s="97"/>
      <c r="P144" s="97"/>
      <c r="Q144" s="97"/>
      <c r="R144" s="97"/>
      <c r="S144" s="77"/>
      <c r="T144" s="97"/>
    </row>
    <row r="145" spans="1:20" x14ac:dyDescent="0.15">
      <c r="A145" s="94"/>
      <c r="B145" s="117" t="s">
        <v>52</v>
      </c>
      <c r="C145" s="322" t="s">
        <v>53</v>
      </c>
      <c r="D145" s="323"/>
      <c r="E145" s="323"/>
      <c r="F145" s="324"/>
      <c r="H145" s="77"/>
      <c r="I145" s="58"/>
      <c r="J145" s="7" t="s">
        <v>54</v>
      </c>
      <c r="K145" s="7"/>
      <c r="L145" s="77"/>
      <c r="M145" s="77"/>
      <c r="N145" s="77"/>
      <c r="O145" s="77"/>
      <c r="P145" s="77"/>
      <c r="Q145" s="77"/>
      <c r="R145" s="77"/>
      <c r="S145" s="77"/>
      <c r="T145" s="77"/>
    </row>
    <row r="146" spans="1:20" ht="37.5" customHeight="1" x14ac:dyDescent="0.15">
      <c r="A146" s="94"/>
      <c r="B146" s="100"/>
      <c r="C146" s="300" t="s">
        <v>254</v>
      </c>
      <c r="D146" s="301"/>
      <c r="E146" s="325"/>
      <c r="F146" s="101"/>
      <c r="G146" s="82"/>
      <c r="H146" s="77"/>
      <c r="I146" s="58">
        <v>0</v>
      </c>
      <c r="J146" s="7" t="s">
        <v>55</v>
      </c>
      <c r="K146" s="7">
        <v>1</v>
      </c>
      <c r="L146" s="77">
        <v>60071</v>
      </c>
      <c r="M146" s="77"/>
      <c r="N146" s="77"/>
      <c r="O146" s="77"/>
      <c r="P146" s="77" t="str">
        <f>IF(I146=3,1,"")</f>
        <v/>
      </c>
      <c r="Q146" s="77" t="str">
        <f>IF(I146=2,1,"")</f>
        <v/>
      </c>
      <c r="R146" s="77" t="str">
        <f>IF(I146=1,1,"")</f>
        <v/>
      </c>
      <c r="S146" s="77"/>
      <c r="T146" s="77"/>
    </row>
    <row r="147" spans="1:20" ht="37.5" customHeight="1" thickBot="1" x14ac:dyDescent="0.2">
      <c r="A147" s="94"/>
      <c r="B147" s="100"/>
      <c r="C147" s="300" t="s">
        <v>255</v>
      </c>
      <c r="D147" s="301"/>
      <c r="E147" s="325"/>
      <c r="F147" s="101"/>
      <c r="G147" s="82"/>
      <c r="H147" s="77"/>
      <c r="I147" s="58">
        <v>0</v>
      </c>
      <c r="J147" s="7" t="s">
        <v>55</v>
      </c>
      <c r="K147" s="7">
        <v>2</v>
      </c>
      <c r="L147" s="77">
        <v>60072</v>
      </c>
      <c r="M147" s="77"/>
      <c r="N147" s="77"/>
      <c r="O147" s="77"/>
      <c r="P147" s="77" t="str">
        <f>IF(I147=3,1,"")</f>
        <v/>
      </c>
      <c r="Q147" s="77" t="str">
        <f>IF(I147=2,1,"")</f>
        <v/>
      </c>
      <c r="R147" s="77" t="str">
        <f>IF(I147=1,1,"")</f>
        <v/>
      </c>
      <c r="S147" s="77"/>
      <c r="T147" s="77"/>
    </row>
    <row r="148" spans="1:20" x14ac:dyDescent="0.15">
      <c r="A148" s="94"/>
      <c r="B148" s="95" t="s">
        <v>178</v>
      </c>
      <c r="C148" s="331" t="str">
        <f>IF((MIN(I151:I154)=0),"標準項目の「あり」「なし」を選択してください","")</f>
        <v>標準項目の「あり」「なし」を選択してください</v>
      </c>
      <c r="D148" s="331"/>
      <c r="E148" s="331"/>
      <c r="F148" s="332"/>
      <c r="H148" s="77"/>
      <c r="I148" s="58"/>
      <c r="J148" s="7" t="s">
        <v>66</v>
      </c>
      <c r="K148" s="7">
        <v>3</v>
      </c>
      <c r="L148" s="77">
        <v>17445</v>
      </c>
      <c r="M148" s="77"/>
      <c r="N148" s="77"/>
      <c r="O148" s="77"/>
      <c r="P148" s="77"/>
      <c r="Q148" s="77"/>
      <c r="R148" s="77"/>
      <c r="S148" s="77"/>
      <c r="T148" s="77"/>
    </row>
    <row r="149" spans="1:20" s="99" customFormat="1" ht="37.5" customHeight="1" x14ac:dyDescent="0.15">
      <c r="A149" s="96" t="s">
        <v>57</v>
      </c>
      <c r="B149" s="279" t="s">
        <v>256</v>
      </c>
      <c r="C149" s="280"/>
      <c r="D149" s="333" t="str">
        <f xml:space="preserve"> "評点（" &amp; REPT("○",COUNT(P151:P154)) &amp; REPT("●",COUNT(Q151:Q154)) &amp; "）"</f>
        <v>評点（）</v>
      </c>
      <c r="E149" s="333"/>
      <c r="F149" s="118" t="str">
        <f>IF(COUNT(R151:R154)&gt;0,"・非該当" &amp; COUNT(R151:R154),"")</f>
        <v/>
      </c>
      <c r="G149" s="82"/>
      <c r="H149" s="97"/>
      <c r="I149" s="98" t="str">
        <f>IF(MIN(I151:I154)=0,"",IF(COUNT(P151:Q154)=0,"-",IF(COUNT(P151:Q154)=COUNT(P151:P154),"A",IF(COUNT(P151:P154)=0,"C","B"))))</f>
        <v/>
      </c>
      <c r="J149" s="7" t="s">
        <v>51</v>
      </c>
      <c r="K149" s="98"/>
      <c r="L149" s="97"/>
      <c r="M149" s="97"/>
      <c r="N149" s="97"/>
      <c r="O149" s="97"/>
      <c r="P149" s="97"/>
      <c r="Q149" s="97"/>
      <c r="R149" s="97"/>
      <c r="S149" s="77"/>
      <c r="T149" s="97"/>
    </row>
    <row r="150" spans="1:20" x14ac:dyDescent="0.15">
      <c r="A150" s="94"/>
      <c r="B150" s="117" t="s">
        <v>52</v>
      </c>
      <c r="C150" s="322" t="s">
        <v>53</v>
      </c>
      <c r="D150" s="323"/>
      <c r="E150" s="323"/>
      <c r="F150" s="324"/>
      <c r="H150" s="77"/>
      <c r="I150" s="58"/>
      <c r="J150" s="7" t="s">
        <v>54</v>
      </c>
      <c r="K150" s="7"/>
      <c r="L150" s="77"/>
      <c r="M150" s="77"/>
      <c r="N150" s="77"/>
      <c r="O150" s="77"/>
      <c r="P150" s="77"/>
      <c r="Q150" s="77"/>
      <c r="R150" s="77"/>
      <c r="S150" s="77"/>
      <c r="T150" s="77"/>
    </row>
    <row r="151" spans="1:20" ht="37.5" customHeight="1" x14ac:dyDescent="0.15">
      <c r="A151" s="94"/>
      <c r="B151" s="100"/>
      <c r="C151" s="300" t="s">
        <v>257</v>
      </c>
      <c r="D151" s="301"/>
      <c r="E151" s="325"/>
      <c r="F151" s="101"/>
      <c r="G151" s="82"/>
      <c r="H151" s="77"/>
      <c r="I151" s="58">
        <v>0</v>
      </c>
      <c r="J151" s="7" t="s">
        <v>55</v>
      </c>
      <c r="K151" s="7">
        <v>1</v>
      </c>
      <c r="L151" s="77">
        <v>60073</v>
      </c>
      <c r="M151" s="77"/>
      <c r="N151" s="77"/>
      <c r="O151" s="77"/>
      <c r="P151" s="77" t="str">
        <f>IF(I151=3,1,"")</f>
        <v/>
      </c>
      <c r="Q151" s="77" t="str">
        <f>IF(I151=2,1,"")</f>
        <v/>
      </c>
      <c r="R151" s="77" t="str">
        <f>IF(I151=1,1,"")</f>
        <v/>
      </c>
      <c r="S151" s="77"/>
      <c r="T151" s="77"/>
    </row>
    <row r="152" spans="1:20" ht="37.5" customHeight="1" x14ac:dyDescent="0.15">
      <c r="A152" s="94"/>
      <c r="B152" s="100"/>
      <c r="C152" s="300" t="s">
        <v>258</v>
      </c>
      <c r="D152" s="301"/>
      <c r="E152" s="325"/>
      <c r="F152" s="101"/>
      <c r="G152" s="82"/>
      <c r="H152" s="77"/>
      <c r="I152" s="58">
        <v>0</v>
      </c>
      <c r="J152" s="7" t="s">
        <v>55</v>
      </c>
      <c r="K152" s="7">
        <v>2</v>
      </c>
      <c r="L152" s="77">
        <v>60074</v>
      </c>
      <c r="M152" s="77"/>
      <c r="N152" s="77"/>
      <c r="O152" s="77"/>
      <c r="P152" s="77" t="str">
        <f>IF(I152=3,1,"")</f>
        <v/>
      </c>
      <c r="Q152" s="77" t="str">
        <f>IF(I152=2,1,"")</f>
        <v/>
      </c>
      <c r="R152" s="77" t="str">
        <f>IF(I152=1,1,"")</f>
        <v/>
      </c>
      <c r="S152" s="77"/>
      <c r="T152" s="77"/>
    </row>
    <row r="153" spans="1:20" ht="37.5" customHeight="1" x14ac:dyDescent="0.15">
      <c r="A153" s="94"/>
      <c r="B153" s="100"/>
      <c r="C153" s="300" t="s">
        <v>259</v>
      </c>
      <c r="D153" s="301"/>
      <c r="E153" s="325"/>
      <c r="F153" s="101"/>
      <c r="G153" s="82"/>
      <c r="H153" s="77"/>
      <c r="I153" s="58">
        <v>0</v>
      </c>
      <c r="J153" s="7" t="s">
        <v>55</v>
      </c>
      <c r="K153" s="7">
        <v>3</v>
      </c>
      <c r="L153" s="77">
        <v>60075</v>
      </c>
      <c r="M153" s="77"/>
      <c r="N153" s="77"/>
      <c r="O153" s="77"/>
      <c r="P153" s="77" t="str">
        <f>IF(I153=3,1,"")</f>
        <v/>
      </c>
      <c r="Q153" s="77" t="str">
        <f>IF(I153=2,1,"")</f>
        <v/>
      </c>
      <c r="R153" s="77" t="str">
        <f>IF(I153=1,1,"")</f>
        <v/>
      </c>
      <c r="S153" s="77"/>
      <c r="T153" s="77"/>
    </row>
    <row r="154" spans="1:20" ht="37.5" customHeight="1" thickBot="1" x14ac:dyDescent="0.2">
      <c r="A154" s="94"/>
      <c r="B154" s="100"/>
      <c r="C154" s="300" t="s">
        <v>260</v>
      </c>
      <c r="D154" s="301"/>
      <c r="E154" s="325"/>
      <c r="F154" s="101"/>
      <c r="G154" s="82"/>
      <c r="H154" s="77"/>
      <c r="I154" s="58">
        <v>0</v>
      </c>
      <c r="J154" s="7" t="s">
        <v>55</v>
      </c>
      <c r="K154" s="7">
        <v>4</v>
      </c>
      <c r="L154" s="77">
        <v>60076</v>
      </c>
      <c r="M154" s="77"/>
      <c r="N154" s="77"/>
      <c r="O154" s="77"/>
      <c r="P154" s="77" t="str">
        <f>IF(I154=3,1,"")</f>
        <v/>
      </c>
      <c r="Q154" s="77" t="str">
        <f>IF(I154=2,1,"")</f>
        <v/>
      </c>
      <c r="R154" s="77" t="str">
        <f>IF(I154=1,1,"")</f>
        <v/>
      </c>
      <c r="S154" s="77"/>
      <c r="T154" s="77"/>
    </row>
    <row r="155" spans="1:20" x14ac:dyDescent="0.15">
      <c r="A155" s="94"/>
      <c r="B155" s="95" t="s">
        <v>261</v>
      </c>
      <c r="C155" s="331" t="str">
        <f>IF((MIN(I158:I161)=0),"標準項目の「あり」「なし」を選択してください","")</f>
        <v>標準項目の「あり」「なし」を選択してください</v>
      </c>
      <c r="D155" s="331"/>
      <c r="E155" s="331"/>
      <c r="F155" s="332"/>
      <c r="H155" s="77"/>
      <c r="I155" s="58"/>
      <c r="J155" s="7" t="s">
        <v>66</v>
      </c>
      <c r="K155" s="7">
        <v>4</v>
      </c>
      <c r="L155" s="77">
        <v>17446</v>
      </c>
      <c r="M155" s="77"/>
      <c r="N155" s="77"/>
      <c r="O155" s="77"/>
      <c r="P155" s="77"/>
      <c r="Q155" s="77"/>
      <c r="R155" s="77"/>
      <c r="S155" s="77"/>
      <c r="T155" s="77"/>
    </row>
    <row r="156" spans="1:20" s="99" customFormat="1" ht="37.5" customHeight="1" x14ac:dyDescent="0.15">
      <c r="A156" s="96" t="s">
        <v>57</v>
      </c>
      <c r="B156" s="279" t="s">
        <v>262</v>
      </c>
      <c r="C156" s="280"/>
      <c r="D156" s="333" t="str">
        <f xml:space="preserve"> "評点（" &amp; REPT("○",COUNT(P158:P161)) &amp; REPT("●",COUNT(Q158:Q161)) &amp; "）"</f>
        <v>評点（）</v>
      </c>
      <c r="E156" s="333"/>
      <c r="F156" s="118" t="str">
        <f>IF(COUNT(R158:R161)&gt;0,"・非該当" &amp; COUNT(R158:R161),"")</f>
        <v/>
      </c>
      <c r="G156" s="82"/>
      <c r="H156" s="97"/>
      <c r="I156" s="98" t="str">
        <f>IF(MIN(I158:I161)=0,"",IF(COUNT(P158:Q161)=0,"-",IF(COUNT(P158:Q161)=COUNT(P158:P161),"A",IF(COUNT(P158:P161)=0,"C","B"))))</f>
        <v/>
      </c>
      <c r="J156" s="7" t="s">
        <v>51</v>
      </c>
      <c r="K156" s="98"/>
      <c r="L156" s="97"/>
      <c r="M156" s="97"/>
      <c r="N156" s="97"/>
      <c r="O156" s="97"/>
      <c r="P156" s="97"/>
      <c r="Q156" s="97"/>
      <c r="R156" s="97"/>
      <c r="S156" s="77"/>
      <c r="T156" s="97"/>
    </row>
    <row r="157" spans="1:20" x14ac:dyDescent="0.15">
      <c r="A157" s="94"/>
      <c r="B157" s="117" t="s">
        <v>52</v>
      </c>
      <c r="C157" s="322" t="s">
        <v>53</v>
      </c>
      <c r="D157" s="323"/>
      <c r="E157" s="323"/>
      <c r="F157" s="324"/>
      <c r="H157" s="77"/>
      <c r="I157" s="58"/>
      <c r="J157" s="7" t="s">
        <v>54</v>
      </c>
      <c r="K157" s="7"/>
      <c r="L157" s="77"/>
      <c r="M157" s="77"/>
      <c r="N157" s="77"/>
      <c r="O157" s="77"/>
      <c r="P157" s="77"/>
      <c r="Q157" s="77"/>
      <c r="R157" s="77"/>
      <c r="S157" s="77"/>
      <c r="T157" s="77"/>
    </row>
    <row r="158" spans="1:20" ht="37.5" customHeight="1" x14ac:dyDescent="0.15">
      <c r="A158" s="94"/>
      <c r="B158" s="100"/>
      <c r="C158" s="300" t="s">
        <v>263</v>
      </c>
      <c r="D158" s="301"/>
      <c r="E158" s="325"/>
      <c r="F158" s="101"/>
      <c r="G158" s="82"/>
      <c r="H158" s="77"/>
      <c r="I158" s="58">
        <v>0</v>
      </c>
      <c r="J158" s="7" t="s">
        <v>55</v>
      </c>
      <c r="K158" s="7">
        <v>1</v>
      </c>
      <c r="L158" s="77">
        <v>60077</v>
      </c>
      <c r="M158" s="77"/>
      <c r="N158" s="77"/>
      <c r="O158" s="77"/>
      <c r="P158" s="77" t="str">
        <f>IF(I158=3,1,"")</f>
        <v/>
      </c>
      <c r="Q158" s="77" t="str">
        <f>IF(I158=2,1,"")</f>
        <v/>
      </c>
      <c r="R158" s="77" t="str">
        <f>IF(I158=1,1,"")</f>
        <v/>
      </c>
      <c r="S158" s="77"/>
      <c r="T158" s="77"/>
    </row>
    <row r="159" spans="1:20" ht="37.5" customHeight="1" x14ac:dyDescent="0.15">
      <c r="A159" s="94"/>
      <c r="B159" s="100"/>
      <c r="C159" s="300" t="s">
        <v>264</v>
      </c>
      <c r="D159" s="301"/>
      <c r="E159" s="325"/>
      <c r="F159" s="101"/>
      <c r="G159" s="82"/>
      <c r="H159" s="77"/>
      <c r="I159" s="58">
        <v>0</v>
      </c>
      <c r="J159" s="7" t="s">
        <v>55</v>
      </c>
      <c r="K159" s="7">
        <v>2</v>
      </c>
      <c r="L159" s="77">
        <v>60078</v>
      </c>
      <c r="M159" s="77"/>
      <c r="N159" s="77"/>
      <c r="O159" s="77"/>
      <c r="P159" s="77" t="str">
        <f>IF(I159=3,1,"")</f>
        <v/>
      </c>
      <c r="Q159" s="77" t="str">
        <f>IF(I159=2,1,"")</f>
        <v/>
      </c>
      <c r="R159" s="77" t="str">
        <f>IF(I159=1,1,"")</f>
        <v/>
      </c>
      <c r="S159" s="77"/>
      <c r="T159" s="77"/>
    </row>
    <row r="160" spans="1:20" ht="37.5" customHeight="1" x14ac:dyDescent="0.15">
      <c r="A160" s="94"/>
      <c r="B160" s="100"/>
      <c r="C160" s="300" t="s">
        <v>265</v>
      </c>
      <c r="D160" s="301"/>
      <c r="E160" s="325"/>
      <c r="F160" s="101"/>
      <c r="G160" s="82"/>
      <c r="H160" s="77"/>
      <c r="I160" s="58">
        <v>0</v>
      </c>
      <c r="J160" s="7" t="s">
        <v>55</v>
      </c>
      <c r="K160" s="7">
        <v>3</v>
      </c>
      <c r="L160" s="77">
        <v>60079</v>
      </c>
      <c r="M160" s="77"/>
      <c r="N160" s="77"/>
      <c r="O160" s="77"/>
      <c r="P160" s="77" t="str">
        <f>IF(I160=3,1,"")</f>
        <v/>
      </c>
      <c r="Q160" s="77" t="str">
        <f>IF(I160=2,1,"")</f>
        <v/>
      </c>
      <c r="R160" s="77" t="str">
        <f>IF(I160=1,1,"")</f>
        <v/>
      </c>
      <c r="S160" s="77"/>
      <c r="T160" s="77"/>
    </row>
    <row r="161" spans="1:20" ht="37.5" customHeight="1" thickBot="1" x14ac:dyDescent="0.2">
      <c r="A161" s="94"/>
      <c r="B161" s="100"/>
      <c r="C161" s="300" t="s">
        <v>266</v>
      </c>
      <c r="D161" s="301"/>
      <c r="E161" s="325"/>
      <c r="F161" s="101"/>
      <c r="G161" s="82"/>
      <c r="H161" s="77"/>
      <c r="I161" s="58">
        <v>0</v>
      </c>
      <c r="J161" s="7" t="s">
        <v>55</v>
      </c>
      <c r="K161" s="7">
        <v>4</v>
      </c>
      <c r="L161" s="77">
        <v>60080</v>
      </c>
      <c r="M161" s="77"/>
      <c r="N161" s="77"/>
      <c r="O161" s="77"/>
      <c r="P161" s="77" t="str">
        <f>IF(I161=3,1,"")</f>
        <v/>
      </c>
      <c r="Q161" s="77" t="str">
        <f>IF(I161=2,1,"")</f>
        <v/>
      </c>
      <c r="R161" s="77" t="str">
        <f>IF(I161=1,1,"")</f>
        <v/>
      </c>
      <c r="S161" s="77"/>
      <c r="T161" s="77"/>
    </row>
    <row r="162" spans="1:20" s="11" customFormat="1" ht="17.25" customHeight="1" x14ac:dyDescent="0.15">
      <c r="A162" s="88"/>
      <c r="B162" s="303" t="s">
        <v>268</v>
      </c>
      <c r="C162" s="304"/>
      <c r="D162" s="304"/>
      <c r="E162" s="304"/>
      <c r="F162" s="305"/>
      <c r="G162" s="89"/>
      <c r="H162" s="90"/>
      <c r="I162" s="91"/>
      <c r="J162" s="7" t="s">
        <v>64</v>
      </c>
      <c r="K162" s="90"/>
      <c r="L162" s="90"/>
      <c r="M162" s="92"/>
      <c r="N162" s="92"/>
      <c r="O162" s="92"/>
      <c r="P162" s="92"/>
      <c r="Q162" s="92"/>
      <c r="R162" s="92"/>
      <c r="S162" s="77"/>
      <c r="T162" s="92"/>
    </row>
    <row r="163" spans="1:20" s="87" customFormat="1" ht="30" customHeight="1" thickBot="1" x14ac:dyDescent="0.2">
      <c r="A163" s="93"/>
      <c r="B163" s="306" t="s">
        <v>267</v>
      </c>
      <c r="C163" s="307"/>
      <c r="D163" s="330" t="s">
        <v>84</v>
      </c>
      <c r="E163" s="330"/>
      <c r="F163" s="119" t="str">
        <f>IF(COUNT(P167:Q169) &gt; 0,COUNT(P167:P169) &amp; "／" &amp; COUNT(P167:Q169),"")</f>
        <v/>
      </c>
      <c r="G163" s="82"/>
      <c r="H163" s="83"/>
      <c r="I163" s="84"/>
      <c r="J163" s="85" t="s">
        <v>65</v>
      </c>
      <c r="K163" s="83">
        <v>2</v>
      </c>
      <c r="L163" s="83">
        <v>555</v>
      </c>
      <c r="M163" s="86"/>
      <c r="N163" s="86"/>
      <c r="O163" s="86"/>
      <c r="P163" s="86"/>
      <c r="Q163" s="86"/>
      <c r="R163" s="86"/>
      <c r="S163" s="77"/>
      <c r="T163" s="86"/>
    </row>
    <row r="164" spans="1:20" x14ac:dyDescent="0.15">
      <c r="A164" s="94"/>
      <c r="B164" s="95" t="s">
        <v>170</v>
      </c>
      <c r="C164" s="331" t="str">
        <f>IF((MIN(I167:I169)=0),"標準項目の「あり」「なし」を選択してください","")</f>
        <v>標準項目の「あり」「なし」を選択してください</v>
      </c>
      <c r="D164" s="331"/>
      <c r="E164" s="331"/>
      <c r="F164" s="332"/>
      <c r="H164" s="77"/>
      <c r="I164" s="58"/>
      <c r="J164" s="7" t="s">
        <v>66</v>
      </c>
      <c r="K164" s="7">
        <v>1</v>
      </c>
      <c r="L164" s="77">
        <v>17447</v>
      </c>
      <c r="M164" s="77"/>
      <c r="N164" s="77"/>
      <c r="O164" s="77"/>
      <c r="P164" s="77"/>
      <c r="Q164" s="77"/>
      <c r="R164" s="77"/>
      <c r="S164" s="77"/>
      <c r="T164" s="77"/>
    </row>
    <row r="165" spans="1:20" s="99" customFormat="1" ht="37.5" customHeight="1" x14ac:dyDescent="0.15">
      <c r="A165" s="96" t="s">
        <v>57</v>
      </c>
      <c r="B165" s="279" t="s">
        <v>269</v>
      </c>
      <c r="C165" s="280"/>
      <c r="D165" s="333" t="str">
        <f xml:space="preserve"> "評点（" &amp; REPT("○",COUNT(P167:P169)) &amp; REPT("●",COUNT(Q167:Q169)) &amp; "）"</f>
        <v>評点（）</v>
      </c>
      <c r="E165" s="333"/>
      <c r="F165" s="118" t="str">
        <f>IF(COUNT(R167:R169)&gt;0,"・非該当" &amp; COUNT(R167:R169),"")</f>
        <v/>
      </c>
      <c r="G165" s="82"/>
      <c r="H165" s="97"/>
      <c r="I165" s="98" t="str">
        <f>IF(MIN(I167:I169)=0,"",IF(COUNT(P167:Q169)=0,"-",IF(COUNT(P167:Q169)=COUNT(P167:P169),"A",IF(COUNT(P167:P169)=0,"C","B"))))</f>
        <v/>
      </c>
      <c r="J165" s="7" t="s">
        <v>51</v>
      </c>
      <c r="K165" s="98"/>
      <c r="L165" s="97"/>
      <c r="M165" s="97"/>
      <c r="N165" s="97"/>
      <c r="O165" s="97"/>
      <c r="P165" s="97"/>
      <c r="Q165" s="97"/>
      <c r="R165" s="97"/>
      <c r="S165" s="77"/>
      <c r="T165" s="97"/>
    </row>
    <row r="166" spans="1:20" x14ac:dyDescent="0.15">
      <c r="A166" s="94"/>
      <c r="B166" s="117" t="s">
        <v>52</v>
      </c>
      <c r="C166" s="322" t="s">
        <v>53</v>
      </c>
      <c r="D166" s="323"/>
      <c r="E166" s="323"/>
      <c r="F166" s="324"/>
      <c r="H166" s="77"/>
      <c r="I166" s="58"/>
      <c r="J166" s="7" t="s">
        <v>54</v>
      </c>
      <c r="K166" s="7"/>
      <c r="L166" s="77"/>
      <c r="M166" s="77"/>
      <c r="N166" s="77"/>
      <c r="O166" s="77"/>
      <c r="P166" s="77"/>
      <c r="Q166" s="77"/>
      <c r="R166" s="77"/>
      <c r="S166" s="77"/>
      <c r="T166" s="77"/>
    </row>
    <row r="167" spans="1:20" ht="37.5" customHeight="1" x14ac:dyDescent="0.15">
      <c r="A167" s="94"/>
      <c r="B167" s="100"/>
      <c r="C167" s="300" t="s">
        <v>270</v>
      </c>
      <c r="D167" s="301"/>
      <c r="E167" s="325"/>
      <c r="F167" s="101"/>
      <c r="G167" s="82"/>
      <c r="H167" s="77"/>
      <c r="I167" s="58">
        <v>0</v>
      </c>
      <c r="J167" s="7" t="s">
        <v>55</v>
      </c>
      <c r="K167" s="7">
        <v>1</v>
      </c>
      <c r="L167" s="77">
        <v>60081</v>
      </c>
      <c r="M167" s="77"/>
      <c r="N167" s="77"/>
      <c r="O167" s="77"/>
      <c r="P167" s="77" t="str">
        <f>IF(I167=3,1,"")</f>
        <v/>
      </c>
      <c r="Q167" s="77" t="str">
        <f>IF(I167=2,1,"")</f>
        <v/>
      </c>
      <c r="R167" s="77" t="str">
        <f>IF(I167=1,1,"")</f>
        <v/>
      </c>
      <c r="S167" s="77"/>
      <c r="T167" s="77"/>
    </row>
    <row r="168" spans="1:20" ht="37.5" customHeight="1" x14ac:dyDescent="0.15">
      <c r="A168" s="94"/>
      <c r="B168" s="100"/>
      <c r="C168" s="300" t="s">
        <v>271</v>
      </c>
      <c r="D168" s="301"/>
      <c r="E168" s="325"/>
      <c r="F168" s="101"/>
      <c r="G168" s="82"/>
      <c r="H168" s="77"/>
      <c r="I168" s="58">
        <v>0</v>
      </c>
      <c r="J168" s="7" t="s">
        <v>55</v>
      </c>
      <c r="K168" s="7">
        <v>2</v>
      </c>
      <c r="L168" s="77">
        <v>60082</v>
      </c>
      <c r="M168" s="77"/>
      <c r="N168" s="77"/>
      <c r="O168" s="77"/>
      <c r="P168" s="77" t="str">
        <f>IF(I168=3,1,"")</f>
        <v/>
      </c>
      <c r="Q168" s="77" t="str">
        <f>IF(I168=2,1,"")</f>
        <v/>
      </c>
      <c r="R168" s="77" t="str">
        <f>IF(I168=1,1,"")</f>
        <v/>
      </c>
      <c r="S168" s="77"/>
      <c r="T168" s="77"/>
    </row>
    <row r="169" spans="1:20" ht="37.5" customHeight="1" thickBot="1" x14ac:dyDescent="0.2">
      <c r="A169" s="94"/>
      <c r="B169" s="100"/>
      <c r="C169" s="300" t="s">
        <v>272</v>
      </c>
      <c r="D169" s="301"/>
      <c r="E169" s="325"/>
      <c r="F169" s="101"/>
      <c r="G169" s="82"/>
      <c r="H169" s="77"/>
      <c r="I169" s="58">
        <v>0</v>
      </c>
      <c r="J169" s="7" t="s">
        <v>55</v>
      </c>
      <c r="K169" s="7">
        <v>3</v>
      </c>
      <c r="L169" s="77">
        <v>60083</v>
      </c>
      <c r="M169" s="77"/>
      <c r="N169" s="77"/>
      <c r="O169" s="77"/>
      <c r="P169" s="77" t="str">
        <f>IF(I169=3,1,"")</f>
        <v/>
      </c>
      <c r="Q169" s="77" t="str">
        <f>IF(I169=2,1,"")</f>
        <v/>
      </c>
      <c r="R169" s="77" t="str">
        <f>IF(I169=1,1,"")</f>
        <v/>
      </c>
      <c r="S169" s="77"/>
      <c r="T169" s="77"/>
    </row>
    <row r="170" spans="1:20" ht="20.25" customHeight="1" x14ac:dyDescent="0.15">
      <c r="A170" s="102"/>
      <c r="B170" s="326" t="s">
        <v>273</v>
      </c>
      <c r="C170" s="327"/>
      <c r="D170" s="328" t="str">
        <f>IF(AND(LEN(case1_5)&lt;&gt;0,COUNT(R141:R169)=15),checkB_5,(IF(LEN(checkA_5)&lt;&gt;0,checkA_5, checkB_5)))</f>
        <v>カテゴリー5の講評を入力してください</v>
      </c>
      <c r="E170" s="328"/>
      <c r="F170" s="329"/>
      <c r="H170" s="77"/>
      <c r="I170" s="58"/>
      <c r="J170" s="7" t="s">
        <v>56</v>
      </c>
      <c r="K170" s="7"/>
      <c r="L170" s="77"/>
      <c r="M170" s="77"/>
      <c r="N170" s="77"/>
      <c r="O170" s="77"/>
      <c r="P170" s="77"/>
      <c r="Q170" s="77"/>
      <c r="R170" s="77"/>
      <c r="S170" s="77"/>
      <c r="T170" s="77"/>
    </row>
    <row r="171" spans="1:20" s="106" customFormat="1" ht="21" customHeight="1" x14ac:dyDescent="0.15">
      <c r="A171" s="114"/>
      <c r="B171" s="309"/>
      <c r="C171" s="310"/>
      <c r="D171" s="310"/>
      <c r="E171" s="310"/>
      <c r="F171" s="311"/>
      <c r="G171" s="2" t="str">
        <f>IF(LEN(B171)=0,"",IF(40-LEN(B171)&gt;0,"残り" &amp; 40-LEN(B171) &amp; "文字",IF(40-LEN(B171)=0,"","文字数がオーバーしています")))</f>
        <v/>
      </c>
      <c r="H171" s="103"/>
      <c r="I171" s="104"/>
      <c r="J171" s="7" t="s">
        <v>78</v>
      </c>
      <c r="K171" s="103"/>
      <c r="L171" s="103"/>
      <c r="M171" s="105"/>
      <c r="N171" s="105"/>
      <c r="O171" s="105"/>
      <c r="P171" s="105"/>
      <c r="Q171" s="105"/>
      <c r="R171" s="105"/>
      <c r="S171" s="77"/>
      <c r="T171" s="105"/>
    </row>
    <row r="172" spans="1:20" s="106" customFormat="1" ht="65.099999999999994" customHeight="1" x14ac:dyDescent="0.15">
      <c r="A172" s="115"/>
      <c r="B172" s="312"/>
      <c r="C172" s="313"/>
      <c r="D172" s="313"/>
      <c r="E172" s="313"/>
      <c r="F172" s="314"/>
      <c r="G172" s="2" t="str">
        <f>IF(LEN(B172)=0,"",IF(256-LEN(B172)&gt;0,"残り" &amp; 256-LEN(B172) &amp; "文字",IF(256-LEN(B172)=0,"","文字数がオーバーしています")))</f>
        <v/>
      </c>
      <c r="H172" s="103"/>
      <c r="I172" s="104"/>
      <c r="J172" s="7" t="s">
        <v>81</v>
      </c>
      <c r="K172" s="103"/>
      <c r="L172" s="103"/>
      <c r="M172" s="105"/>
      <c r="N172" s="105"/>
      <c r="O172" s="105"/>
      <c r="P172" s="105"/>
      <c r="Q172" s="105"/>
      <c r="R172" s="105"/>
      <c r="S172" s="77"/>
      <c r="T172" s="105"/>
    </row>
    <row r="173" spans="1:20" s="106" customFormat="1" ht="21" customHeight="1" x14ac:dyDescent="0.15">
      <c r="A173" s="115"/>
      <c r="B173" s="315"/>
      <c r="C173" s="316"/>
      <c r="D173" s="316"/>
      <c r="E173" s="316"/>
      <c r="F173" s="317"/>
      <c r="G173" s="2" t="str">
        <f>IF(LEN(B173)=0,"",IF(40-LEN(B173)&gt;0,"残り" &amp; 40-LEN(B173) &amp; "文字",IF(40-LEN(B173)=0,"","文字数がオーバーしています")))</f>
        <v/>
      </c>
      <c r="H173" s="103"/>
      <c r="I173" s="104"/>
      <c r="J173" s="7" t="s">
        <v>79</v>
      </c>
      <c r="K173" s="103"/>
      <c r="L173" s="103"/>
      <c r="M173" s="105"/>
      <c r="N173" s="105"/>
      <c r="O173" s="105"/>
      <c r="P173" s="105"/>
      <c r="Q173" s="105"/>
      <c r="R173" s="105"/>
      <c r="S173" s="77"/>
      <c r="T173" s="105"/>
    </row>
    <row r="174" spans="1:20" s="106" customFormat="1" ht="65.099999999999994" customHeight="1" x14ac:dyDescent="0.15">
      <c r="A174" s="115"/>
      <c r="B174" s="318"/>
      <c r="C174" s="318"/>
      <c r="D174" s="318"/>
      <c r="E174" s="318"/>
      <c r="F174" s="319"/>
      <c r="G174" s="2" t="str">
        <f>IF(LEN(B174)=0,"",IF(256-LEN(B174)&gt;0,"残り" &amp; 256-LEN(B174) &amp; "文字",IF(256-LEN(B174)=0,"","文字数がオーバーしています")))</f>
        <v/>
      </c>
      <c r="H174" s="103"/>
      <c r="I174" s="104"/>
      <c r="J174" s="7" t="s">
        <v>82</v>
      </c>
      <c r="K174" s="103"/>
      <c r="L174" s="103"/>
      <c r="M174" s="105"/>
      <c r="N174" s="105"/>
      <c r="O174" s="105"/>
      <c r="P174" s="105"/>
      <c r="Q174" s="105"/>
      <c r="R174" s="105"/>
      <c r="S174" s="77"/>
      <c r="T174" s="105"/>
    </row>
    <row r="175" spans="1:20" s="106" customFormat="1" ht="21" customHeight="1" x14ac:dyDescent="0.15">
      <c r="A175" s="115"/>
      <c r="B175" s="315"/>
      <c r="C175" s="316"/>
      <c r="D175" s="316"/>
      <c r="E175" s="316"/>
      <c r="F175" s="317"/>
      <c r="G175" s="2" t="str">
        <f>IF(LEN(B175)=0,"",IF(40-LEN(B175)&gt;0,"残り" &amp; 40-LEN(B175) &amp; "文字",IF(40-LEN(B175)=0,"","文字数がオーバーしています")))</f>
        <v/>
      </c>
      <c r="H175" s="103"/>
      <c r="I175" s="104"/>
      <c r="J175" s="7" t="s">
        <v>80</v>
      </c>
      <c r="K175" s="103"/>
      <c r="L175" s="103"/>
      <c r="M175" s="105"/>
      <c r="N175" s="105"/>
      <c r="O175" s="105"/>
      <c r="P175" s="105"/>
      <c r="Q175" s="105"/>
      <c r="R175" s="105"/>
      <c r="S175" s="77"/>
      <c r="T175" s="105"/>
    </row>
    <row r="176" spans="1:20" s="106" customFormat="1" ht="65.099999999999994" customHeight="1" thickBot="1" x14ac:dyDescent="0.2">
      <c r="A176" s="107"/>
      <c r="B176" s="320"/>
      <c r="C176" s="320"/>
      <c r="D176" s="320"/>
      <c r="E176" s="320"/>
      <c r="F176" s="321"/>
      <c r="G176" s="2" t="str">
        <f>IF(LEN(B176)=0,"",IF(256-LEN(B176)&gt;0,"残り" &amp; 256-LEN(B176) &amp; "文字",IF(256-LEN(B176)=0,"","文字数がオーバーしています")))</f>
        <v/>
      </c>
      <c r="H176" s="103"/>
      <c r="I176" s="104"/>
      <c r="J176" s="7" t="s">
        <v>83</v>
      </c>
      <c r="K176" s="103"/>
      <c r="L176" s="103"/>
      <c r="M176" s="105"/>
      <c r="N176" s="105"/>
      <c r="O176" s="105"/>
      <c r="P176" s="105"/>
      <c r="Q176" s="105"/>
      <c r="R176" s="105"/>
      <c r="S176" s="77"/>
      <c r="T176" s="105"/>
    </row>
    <row r="177" spans="1:20" ht="18" customHeight="1" thickTop="1" x14ac:dyDescent="0.15">
      <c r="A177" s="295">
        <v>7</v>
      </c>
      <c r="B177" s="297" t="s">
        <v>275</v>
      </c>
      <c r="C177" s="298"/>
      <c r="D177" s="298"/>
      <c r="E177" s="298"/>
      <c r="F177" s="299"/>
      <c r="H177" s="77"/>
      <c r="I177" s="58"/>
      <c r="J177" s="7" t="s">
        <v>56</v>
      </c>
      <c r="K177" s="7"/>
      <c r="L177" s="77"/>
      <c r="M177" s="77"/>
      <c r="N177" s="77"/>
      <c r="O177" s="77"/>
      <c r="P177" s="77"/>
      <c r="Q177" s="77"/>
      <c r="R177" s="77"/>
      <c r="S177" s="77"/>
      <c r="T177" s="77" t="s">
        <v>62</v>
      </c>
    </row>
    <row r="178" spans="1:20" s="87" customFormat="1" ht="30" customHeight="1" thickBot="1" x14ac:dyDescent="0.2">
      <c r="A178" s="296"/>
      <c r="B178" s="300" t="s">
        <v>274</v>
      </c>
      <c r="C178" s="301"/>
      <c r="D178" s="301"/>
      <c r="E178" s="301"/>
      <c r="F178" s="302"/>
      <c r="G178" s="82"/>
      <c r="H178" s="83"/>
      <c r="I178" s="84"/>
      <c r="J178" s="85" t="s">
        <v>63</v>
      </c>
      <c r="K178" s="83">
        <v>7</v>
      </c>
      <c r="L178" s="83">
        <v>125</v>
      </c>
      <c r="M178" s="86"/>
      <c r="N178" s="86"/>
      <c r="O178" s="86"/>
      <c r="P178" s="86"/>
      <c r="Q178" s="86"/>
      <c r="R178" s="86"/>
      <c r="S178" s="77"/>
      <c r="T178" s="86"/>
    </row>
    <row r="179" spans="1:20" s="11" customFormat="1" ht="17.25" customHeight="1" x14ac:dyDescent="0.15">
      <c r="A179" s="88"/>
      <c r="B179" s="303" t="s">
        <v>277</v>
      </c>
      <c r="C179" s="304"/>
      <c r="D179" s="304"/>
      <c r="E179" s="304"/>
      <c r="F179" s="305"/>
      <c r="G179" s="89"/>
      <c r="H179" s="90"/>
      <c r="I179" s="91"/>
      <c r="J179" s="7" t="s">
        <v>64</v>
      </c>
      <c r="K179" s="90"/>
      <c r="L179" s="90"/>
      <c r="M179" s="92"/>
      <c r="N179" s="92"/>
      <c r="O179" s="92"/>
      <c r="P179" s="92"/>
      <c r="Q179" s="92"/>
      <c r="R179" s="92"/>
      <c r="S179" s="77"/>
      <c r="T179" s="92"/>
    </row>
    <row r="180" spans="1:20" s="87" customFormat="1" ht="30" customHeight="1" thickBot="1" x14ac:dyDescent="0.2">
      <c r="A180" s="93"/>
      <c r="B180" s="306" t="s">
        <v>276</v>
      </c>
      <c r="C180" s="307"/>
      <c r="D180" s="307"/>
      <c r="E180" s="307"/>
      <c r="F180" s="308"/>
      <c r="G180" s="82"/>
      <c r="H180" s="83"/>
      <c r="I180" s="84"/>
      <c r="J180" s="85" t="s">
        <v>65</v>
      </c>
      <c r="K180" s="83">
        <v>1</v>
      </c>
      <c r="L180" s="83">
        <v>556</v>
      </c>
      <c r="M180" s="86"/>
      <c r="N180" s="86"/>
      <c r="O180" s="86"/>
      <c r="P180" s="86"/>
      <c r="Q180" s="86"/>
      <c r="R180" s="86"/>
      <c r="S180" s="77"/>
      <c r="T180" s="86"/>
    </row>
    <row r="181" spans="1:20" customFormat="1" ht="16.5" customHeight="1" x14ac:dyDescent="0.15">
      <c r="A181" s="108"/>
      <c r="B181" s="154" t="s">
        <v>170</v>
      </c>
      <c r="C181" s="155"/>
      <c r="D181" s="277"/>
      <c r="E181" s="277"/>
      <c r="F181" s="278"/>
      <c r="H181" s="77"/>
      <c r="I181" s="58"/>
      <c r="J181" s="7" t="s">
        <v>130</v>
      </c>
      <c r="K181" s="7"/>
      <c r="L181" s="77"/>
      <c r="M181" s="77"/>
      <c r="N181" s="77"/>
      <c r="O181" s="77"/>
      <c r="P181" s="77"/>
      <c r="Q181" s="77"/>
      <c r="R181" s="77"/>
      <c r="S181" s="77"/>
      <c r="T181" s="77"/>
    </row>
    <row r="182" spans="1:20" s="99" customFormat="1" ht="37.5" customHeight="1" x14ac:dyDescent="0.15">
      <c r="A182" s="96" t="s">
        <v>57</v>
      </c>
      <c r="B182" s="279" t="s">
        <v>278</v>
      </c>
      <c r="C182" s="280"/>
      <c r="D182" s="281"/>
      <c r="E182" s="281"/>
      <c r="F182" s="282"/>
      <c r="G182" s="82"/>
      <c r="H182" s="97"/>
      <c r="I182" s="98"/>
      <c r="J182" s="7" t="s">
        <v>140</v>
      </c>
      <c r="K182" s="98">
        <v>1</v>
      </c>
      <c r="L182" s="97">
        <v>17448</v>
      </c>
      <c r="M182" s="97"/>
      <c r="N182" s="97"/>
      <c r="O182" s="97"/>
      <c r="P182" s="97"/>
      <c r="Q182" s="97"/>
      <c r="R182" s="97"/>
      <c r="S182" s="77"/>
      <c r="T182" s="97"/>
    </row>
    <row r="183" spans="1:20" customFormat="1" ht="20.25" customHeight="1" x14ac:dyDescent="0.15">
      <c r="A183" s="108"/>
      <c r="B183" s="153" t="s">
        <v>135</v>
      </c>
      <c r="C183" s="120"/>
      <c r="D183" s="164"/>
      <c r="E183" s="283" t="str">
        <f>IF(LEN(B184)=0,"入力してください",IF(ISBLANK(I185)=TRUE,"評語を選択してください",IF(ISBLANK(I186)=TRUE,"評語を選択してください",IF(ISBLANK(I187)=TRUE,"評語を選択してください"," "))))</f>
        <v>入力してください</v>
      </c>
      <c r="F183" s="284"/>
      <c r="H183" s="77"/>
      <c r="I183" s="58"/>
      <c r="J183" s="7" t="s">
        <v>136</v>
      </c>
      <c r="K183" s="7"/>
      <c r="L183" s="77"/>
      <c r="M183" s="77"/>
      <c r="N183" s="77"/>
      <c r="O183" s="77"/>
      <c r="P183" s="77"/>
      <c r="Q183" s="77"/>
      <c r="R183" s="77"/>
      <c r="S183" s="77"/>
      <c r="T183" s="77"/>
    </row>
    <row r="184" spans="1:20" customFormat="1" ht="189.75" customHeight="1" x14ac:dyDescent="0.15">
      <c r="A184" s="108"/>
      <c r="B184" s="285"/>
      <c r="C184" s="179"/>
      <c r="D184" s="179"/>
      <c r="E184" s="179"/>
      <c r="F184" s="286"/>
      <c r="G184" s="2" t="str">
        <f>IF(LEN(B184)=0,"",IF(512-LEN(B184)&gt;0,"残り" &amp; 512-LEN(B184) &amp; "文字",IF(512-LEN(B184)=0,"","文字数がオーバーしています")))</f>
        <v/>
      </c>
      <c r="H184" s="77"/>
      <c r="I184" s="58"/>
      <c r="J184" s="7" t="s">
        <v>138</v>
      </c>
      <c r="K184" s="7"/>
      <c r="L184" s="77"/>
      <c r="M184" s="77"/>
      <c r="N184" s="77"/>
      <c r="O184" s="77"/>
      <c r="P184" s="77"/>
      <c r="Q184" s="77"/>
      <c r="R184" s="77"/>
      <c r="S184" s="77"/>
      <c r="T184" s="77"/>
    </row>
    <row r="185" spans="1:20" customFormat="1" ht="75" customHeight="1" x14ac:dyDescent="0.15">
      <c r="A185" s="108" t="s">
        <v>57</v>
      </c>
      <c r="B185" s="156" t="s">
        <v>132</v>
      </c>
      <c r="C185" s="157"/>
      <c r="D185" s="158"/>
      <c r="E185" s="159"/>
      <c r="F185" s="160"/>
      <c r="H185" s="77"/>
      <c r="I185" s="58"/>
      <c r="J185" s="7" t="s">
        <v>131</v>
      </c>
      <c r="K185" s="7"/>
      <c r="L185" s="77"/>
      <c r="M185" s="77"/>
      <c r="N185" s="77"/>
      <c r="O185" s="77">
        <v>4</v>
      </c>
      <c r="P185" s="77">
        <v>5</v>
      </c>
      <c r="Q185" s="77">
        <v>6</v>
      </c>
      <c r="R185" s="77"/>
      <c r="S185" s="77"/>
      <c r="T185" s="77"/>
    </row>
    <row r="186" spans="1:20" customFormat="1" ht="75" customHeight="1" x14ac:dyDescent="0.15">
      <c r="A186" s="108" t="s">
        <v>57</v>
      </c>
      <c r="B186" s="151" t="s">
        <v>133</v>
      </c>
      <c r="C186" s="152"/>
      <c r="D186" s="109"/>
      <c r="E186" s="110"/>
      <c r="F186" s="111"/>
      <c r="H186" s="77"/>
      <c r="I186" s="58"/>
      <c r="J186" s="7" t="s">
        <v>131</v>
      </c>
      <c r="K186" s="7"/>
      <c r="L186" s="77"/>
      <c r="M186" s="77"/>
      <c r="N186" s="77"/>
      <c r="O186" s="77">
        <v>7</v>
      </c>
      <c r="P186" s="77">
        <v>8</v>
      </c>
      <c r="Q186" s="77">
        <v>9</v>
      </c>
      <c r="R186" s="77"/>
      <c r="S186" s="77"/>
      <c r="T186" s="77"/>
    </row>
    <row r="187" spans="1:20" customFormat="1" ht="75" customHeight="1" x14ac:dyDescent="0.15">
      <c r="A187" s="108" t="s">
        <v>57</v>
      </c>
      <c r="B187" s="151" t="s">
        <v>134</v>
      </c>
      <c r="C187" s="152"/>
      <c r="D187" s="109"/>
      <c r="E187" s="110"/>
      <c r="F187" s="111"/>
      <c r="H187" s="77"/>
      <c r="I187" s="58"/>
      <c r="J187" s="7" t="s">
        <v>131</v>
      </c>
      <c r="K187" s="7"/>
      <c r="L187" s="77"/>
      <c r="M187" s="77"/>
      <c r="N187" s="77"/>
      <c r="O187" s="77">
        <v>10</v>
      </c>
      <c r="P187" s="77">
        <v>11</v>
      </c>
      <c r="Q187" s="77">
        <v>12</v>
      </c>
      <c r="R187" s="77"/>
      <c r="S187" s="77"/>
      <c r="T187" s="77"/>
    </row>
    <row r="188" spans="1:20" customFormat="1" ht="20.25" customHeight="1" x14ac:dyDescent="0.15">
      <c r="A188" s="108"/>
      <c r="B188" s="153" t="s">
        <v>279</v>
      </c>
      <c r="C188" s="120"/>
      <c r="D188" s="164"/>
      <c r="E188" s="287" t="str">
        <f>IF(LEN(B189)=0,"入力してください"," ")</f>
        <v>入力してください</v>
      </c>
      <c r="F188" s="288"/>
      <c r="H188" s="77"/>
      <c r="I188" s="58"/>
      <c r="J188" s="7" t="s">
        <v>136</v>
      </c>
      <c r="K188" s="7"/>
      <c r="L188" s="77"/>
      <c r="M188" s="77"/>
      <c r="N188" s="77"/>
      <c r="O188" s="77"/>
      <c r="P188" s="77"/>
      <c r="Q188" s="77"/>
      <c r="R188" s="77"/>
      <c r="S188" s="77"/>
      <c r="T188" s="77"/>
    </row>
    <row r="189" spans="1:20" customFormat="1" ht="189.75" customHeight="1" thickBot="1" x14ac:dyDescent="0.2">
      <c r="A189" s="108"/>
      <c r="B189" s="292"/>
      <c r="C189" s="293"/>
      <c r="D189" s="293"/>
      <c r="E189" s="293"/>
      <c r="F189" s="294"/>
      <c r="G189" s="2" t="str">
        <f>IF(LEN(B189)=0,"",IF(512-LEN(B189)&gt;0,"残り" &amp; 512-LEN(B189) &amp; "文字",IF(512-LEN(B189)=0,"","文字数がオーバーしています")))</f>
        <v/>
      </c>
      <c r="H189" s="77"/>
      <c r="I189" s="58"/>
      <c r="J189" s="7" t="s">
        <v>139</v>
      </c>
      <c r="K189" s="7"/>
      <c r="L189" s="77"/>
      <c r="M189" s="77"/>
      <c r="N189" s="77"/>
      <c r="O189" s="77"/>
      <c r="P189" s="77"/>
      <c r="Q189" s="77"/>
      <c r="R189" s="77"/>
      <c r="S189" s="77"/>
      <c r="T189" s="77"/>
    </row>
    <row r="190" spans="1:20" customFormat="1" ht="16.5" customHeight="1" x14ac:dyDescent="0.15">
      <c r="A190" s="108"/>
      <c r="B190" s="154" t="s">
        <v>174</v>
      </c>
      <c r="C190" s="155"/>
      <c r="D190" s="277"/>
      <c r="E190" s="277"/>
      <c r="F190" s="278"/>
      <c r="H190" s="77"/>
      <c r="I190" s="58"/>
      <c r="J190" s="7" t="s">
        <v>130</v>
      </c>
      <c r="K190" s="7"/>
      <c r="L190" s="77"/>
      <c r="M190" s="77"/>
      <c r="N190" s="77"/>
      <c r="O190" s="77"/>
      <c r="P190" s="77"/>
      <c r="Q190" s="77"/>
      <c r="R190" s="77"/>
      <c r="S190" s="77"/>
      <c r="T190" s="77"/>
    </row>
    <row r="191" spans="1:20" s="99" customFormat="1" ht="37.5" customHeight="1" x14ac:dyDescent="0.15">
      <c r="A191" s="96" t="s">
        <v>57</v>
      </c>
      <c r="B191" s="279" t="s">
        <v>280</v>
      </c>
      <c r="C191" s="280"/>
      <c r="D191" s="281"/>
      <c r="E191" s="281"/>
      <c r="F191" s="282"/>
      <c r="G191" s="82"/>
      <c r="H191" s="97"/>
      <c r="I191" s="98"/>
      <c r="J191" s="7" t="s">
        <v>140</v>
      </c>
      <c r="K191" s="98">
        <v>2</v>
      </c>
      <c r="L191" s="97">
        <v>17449</v>
      </c>
      <c r="M191" s="97"/>
      <c r="N191" s="97"/>
      <c r="O191" s="97"/>
      <c r="P191" s="97"/>
      <c r="Q191" s="97"/>
      <c r="R191" s="97"/>
      <c r="S191" s="77"/>
      <c r="T191" s="97"/>
    </row>
    <row r="192" spans="1:20" customFormat="1" ht="20.25" customHeight="1" x14ac:dyDescent="0.15">
      <c r="A192" s="108"/>
      <c r="B192" s="153" t="s">
        <v>135</v>
      </c>
      <c r="C192" s="120"/>
      <c r="D192" s="164"/>
      <c r="E192" s="283" t="str">
        <f>IF(LEN(B193)=0,"入力してください",IF(ISBLANK(I194)=TRUE,"評語を選択してください",IF(ISBLANK(I195)=TRUE,"評語を選択してください",IF(ISBLANK(I196)=TRUE,"評語を選択してください"," "))))</f>
        <v>入力してください</v>
      </c>
      <c r="F192" s="284"/>
      <c r="H192" s="77"/>
      <c r="I192" s="58"/>
      <c r="J192" s="7" t="s">
        <v>136</v>
      </c>
      <c r="K192" s="7"/>
      <c r="L192" s="77"/>
      <c r="M192" s="77"/>
      <c r="N192" s="77"/>
      <c r="O192" s="77"/>
      <c r="P192" s="77"/>
      <c r="Q192" s="77"/>
      <c r="R192" s="77"/>
      <c r="S192" s="77"/>
      <c r="T192" s="77"/>
    </row>
    <row r="193" spans="1:20" customFormat="1" ht="189.75" customHeight="1" x14ac:dyDescent="0.15">
      <c r="A193" s="108"/>
      <c r="B193" s="285"/>
      <c r="C193" s="179"/>
      <c r="D193" s="179"/>
      <c r="E193" s="179"/>
      <c r="F193" s="286"/>
      <c r="G193" s="2" t="str">
        <f>IF(LEN(B193)=0,"",IF(512-LEN(B193)&gt;0,"残り" &amp; 512-LEN(B193) &amp; "文字",IF(512-LEN(B193)=0,"","文字数がオーバーしています")))</f>
        <v/>
      </c>
      <c r="H193" s="77"/>
      <c r="I193" s="58"/>
      <c r="J193" s="7" t="s">
        <v>138</v>
      </c>
      <c r="K193" s="7"/>
      <c r="L193" s="77"/>
      <c r="M193" s="77"/>
      <c r="N193" s="77"/>
      <c r="O193" s="77"/>
      <c r="P193" s="77"/>
      <c r="Q193" s="77"/>
      <c r="R193" s="77"/>
      <c r="S193" s="77"/>
      <c r="T193" s="77"/>
    </row>
    <row r="194" spans="1:20" customFormat="1" ht="75" customHeight="1" x14ac:dyDescent="0.15">
      <c r="A194" s="108" t="s">
        <v>57</v>
      </c>
      <c r="B194" s="156" t="s">
        <v>132</v>
      </c>
      <c r="C194" s="157"/>
      <c r="D194" s="158"/>
      <c r="E194" s="159"/>
      <c r="F194" s="160"/>
      <c r="H194" s="77"/>
      <c r="I194" s="58"/>
      <c r="J194" s="7" t="s">
        <v>131</v>
      </c>
      <c r="K194" s="7"/>
      <c r="L194" s="77"/>
      <c r="M194" s="77"/>
      <c r="N194" s="77"/>
      <c r="O194" s="77">
        <v>4</v>
      </c>
      <c r="P194" s="77">
        <v>5</v>
      </c>
      <c r="Q194" s="77">
        <v>6</v>
      </c>
      <c r="R194" s="77"/>
      <c r="S194" s="77"/>
      <c r="T194" s="77"/>
    </row>
    <row r="195" spans="1:20" customFormat="1" ht="75" customHeight="1" x14ac:dyDescent="0.15">
      <c r="A195" s="108" t="s">
        <v>57</v>
      </c>
      <c r="B195" s="151" t="s">
        <v>133</v>
      </c>
      <c r="C195" s="152"/>
      <c r="D195" s="109"/>
      <c r="E195" s="110"/>
      <c r="F195" s="111"/>
      <c r="H195" s="77"/>
      <c r="I195" s="58"/>
      <c r="J195" s="7" t="s">
        <v>131</v>
      </c>
      <c r="K195" s="7"/>
      <c r="L195" s="77"/>
      <c r="M195" s="77"/>
      <c r="N195" s="77"/>
      <c r="O195" s="77">
        <v>7</v>
      </c>
      <c r="P195" s="77">
        <v>8</v>
      </c>
      <c r="Q195" s="77">
        <v>9</v>
      </c>
      <c r="R195" s="77"/>
      <c r="S195" s="77"/>
      <c r="T195" s="77"/>
    </row>
    <row r="196" spans="1:20" customFormat="1" ht="75" customHeight="1" x14ac:dyDescent="0.15">
      <c r="A196" s="108" t="s">
        <v>57</v>
      </c>
      <c r="B196" s="151" t="s">
        <v>134</v>
      </c>
      <c r="C196" s="152"/>
      <c r="D196" s="109"/>
      <c r="E196" s="110"/>
      <c r="F196" s="111"/>
      <c r="H196" s="77"/>
      <c r="I196" s="58"/>
      <c r="J196" s="7" t="s">
        <v>131</v>
      </c>
      <c r="K196" s="7"/>
      <c r="L196" s="77"/>
      <c r="M196" s="77"/>
      <c r="N196" s="77"/>
      <c r="O196" s="77">
        <v>10</v>
      </c>
      <c r="P196" s="77">
        <v>11</v>
      </c>
      <c r="Q196" s="77">
        <v>12</v>
      </c>
      <c r="R196" s="77"/>
      <c r="S196" s="77"/>
      <c r="T196" s="77"/>
    </row>
    <row r="197" spans="1:20" customFormat="1" ht="20.25" customHeight="1" x14ac:dyDescent="0.15">
      <c r="A197" s="108"/>
      <c r="B197" s="153" t="s">
        <v>281</v>
      </c>
      <c r="C197" s="120"/>
      <c r="D197" s="164"/>
      <c r="E197" s="287" t="str">
        <f>IF(LEN(B198)=0,"入力してください"," ")</f>
        <v>入力してください</v>
      </c>
      <c r="F197" s="288"/>
      <c r="H197" s="77"/>
      <c r="I197" s="58"/>
      <c r="J197" s="7" t="s">
        <v>136</v>
      </c>
      <c r="K197" s="7"/>
      <c r="L197" s="77"/>
      <c r="M197" s="77"/>
      <c r="N197" s="77"/>
      <c r="O197" s="77"/>
      <c r="P197" s="77"/>
      <c r="Q197" s="77"/>
      <c r="R197" s="77"/>
      <c r="S197" s="77"/>
      <c r="T197" s="77"/>
    </row>
    <row r="198" spans="1:20" customFormat="1" ht="189.75" customHeight="1" thickBot="1" x14ac:dyDescent="0.2">
      <c r="A198" s="165"/>
      <c r="B198" s="289"/>
      <c r="C198" s="290"/>
      <c r="D198" s="290"/>
      <c r="E198" s="290"/>
      <c r="F198" s="291"/>
      <c r="G198" s="2" t="str">
        <f>IF(LEN(B198)=0,"",IF(512-LEN(B198)&gt;0,"残り" &amp; 512-LEN(B198) &amp; "文字",IF(512-LEN(B198)=0,"","文字数がオーバーしています")))</f>
        <v/>
      </c>
      <c r="H198" s="77"/>
      <c r="I198" s="58"/>
      <c r="J198" s="7" t="s">
        <v>139</v>
      </c>
      <c r="K198" s="7"/>
      <c r="L198" s="77"/>
      <c r="M198" s="77"/>
      <c r="N198" s="77"/>
      <c r="O198" s="77"/>
      <c r="P198" s="77"/>
      <c r="Q198" s="77"/>
      <c r="R198" s="77"/>
      <c r="S198" s="77"/>
      <c r="T198" s="77"/>
    </row>
    <row r="199" spans="1:20" ht="14.25" thickTop="1" x14ac:dyDescent="0.15">
      <c r="J199" s="28"/>
    </row>
    <row r="200" spans="1:20" x14ac:dyDescent="0.15">
      <c r="J200" s="28"/>
    </row>
    <row r="201" spans="1:20" x14ac:dyDescent="0.15">
      <c r="J201" s="28"/>
    </row>
    <row r="202" spans="1:20" x14ac:dyDescent="0.15">
      <c r="J202" s="28"/>
    </row>
    <row r="203" spans="1:20" x14ac:dyDescent="0.15">
      <c r="J203" s="28"/>
    </row>
    <row r="204" spans="1:20" x14ac:dyDescent="0.15">
      <c r="J204" s="28"/>
    </row>
    <row r="205" spans="1:20" x14ac:dyDescent="0.15">
      <c r="J205" s="28"/>
    </row>
    <row r="206" spans="1:20" x14ac:dyDescent="0.15">
      <c r="J206" s="28"/>
    </row>
    <row r="207" spans="1:20" x14ac:dyDescent="0.15">
      <c r="J207" s="28"/>
    </row>
    <row r="208" spans="1:20" x14ac:dyDescent="0.15">
      <c r="J208" s="28"/>
    </row>
    <row r="209" spans="10:10" x14ac:dyDescent="0.15">
      <c r="J209" s="28"/>
    </row>
    <row r="210" spans="10:10" x14ac:dyDescent="0.15">
      <c r="J210" s="28"/>
    </row>
    <row r="211" spans="10:10" x14ac:dyDescent="0.15">
      <c r="J211" s="28"/>
    </row>
    <row r="212" spans="10:10" x14ac:dyDescent="0.15">
      <c r="J212" s="28"/>
    </row>
    <row r="213" spans="10:10" x14ac:dyDescent="0.15">
      <c r="J213" s="28"/>
    </row>
    <row r="214" spans="10:10" x14ac:dyDescent="0.15">
      <c r="J214" s="28"/>
    </row>
    <row r="215" spans="10:10" x14ac:dyDescent="0.15">
      <c r="J215" s="28"/>
    </row>
    <row r="216" spans="10:10" x14ac:dyDescent="0.15">
      <c r="J216" s="28"/>
    </row>
    <row r="217" spans="10:10" x14ac:dyDescent="0.15">
      <c r="J217" s="28"/>
    </row>
    <row r="218" spans="10:10" x14ac:dyDescent="0.15">
      <c r="J218" s="28"/>
    </row>
    <row r="219" spans="10:10" x14ac:dyDescent="0.15">
      <c r="J219" s="28"/>
    </row>
    <row r="220" spans="10:10" x14ac:dyDescent="0.15">
      <c r="J220" s="28"/>
    </row>
    <row r="221" spans="10:10" x14ac:dyDescent="0.15">
      <c r="J221" s="28"/>
    </row>
  </sheetData>
  <sheetProtection algorithmName="SHA-512" hashValue="a8UK2hmrq5C6tYPmP97ipsiIk2Fx6SopyUtqkvpBfkDOkAnr3GL+13ZiKDscfg9mCEmfEWtdVIIGujaSLF+btQ==" saltValue="VXm6BURhKp+uO560FT5S/Q==" spinCount="100000" sheet="1" objects="1" scenarios="1" formatCells="0"/>
  <mergeCells count="228">
    <mergeCell ref="C9:F9"/>
    <mergeCell ref="B10:C10"/>
    <mergeCell ref="D10:E10"/>
    <mergeCell ref="C11:F11"/>
    <mergeCell ref="C12:E12"/>
    <mergeCell ref="C13:E13"/>
    <mergeCell ref="B4:F4"/>
    <mergeCell ref="A5:A6"/>
    <mergeCell ref="B5:F5"/>
    <mergeCell ref="B6:F6"/>
    <mergeCell ref="B7:F7"/>
    <mergeCell ref="B8:C8"/>
    <mergeCell ref="D8:E8"/>
    <mergeCell ref="C19:F19"/>
    <mergeCell ref="B20:C20"/>
    <mergeCell ref="D20:E20"/>
    <mergeCell ref="C21:F21"/>
    <mergeCell ref="C22:E22"/>
    <mergeCell ref="C23:E23"/>
    <mergeCell ref="C14:F14"/>
    <mergeCell ref="B15:C15"/>
    <mergeCell ref="D15:E15"/>
    <mergeCell ref="C16:F16"/>
    <mergeCell ref="C17:E17"/>
    <mergeCell ref="C18:E18"/>
    <mergeCell ref="B29:F29"/>
    <mergeCell ref="B30:F30"/>
    <mergeCell ref="B31:F31"/>
    <mergeCell ref="A32:A33"/>
    <mergeCell ref="B32:F32"/>
    <mergeCell ref="B33:F33"/>
    <mergeCell ref="C24:E24"/>
    <mergeCell ref="B25:C25"/>
    <mergeCell ref="D25:F25"/>
    <mergeCell ref="B26:F26"/>
    <mergeCell ref="B27:F27"/>
    <mergeCell ref="B28:F28"/>
    <mergeCell ref="C38:F38"/>
    <mergeCell ref="C39:E39"/>
    <mergeCell ref="C40:E40"/>
    <mergeCell ref="C41:E41"/>
    <mergeCell ref="C42:E42"/>
    <mergeCell ref="C43:E43"/>
    <mergeCell ref="B34:F34"/>
    <mergeCell ref="B35:C35"/>
    <mergeCell ref="D35:E35"/>
    <mergeCell ref="C36:F36"/>
    <mergeCell ref="B37:C37"/>
    <mergeCell ref="D37:E37"/>
    <mergeCell ref="C49:F49"/>
    <mergeCell ref="C50:E50"/>
    <mergeCell ref="C51:E51"/>
    <mergeCell ref="C52:E52"/>
    <mergeCell ref="C53:F53"/>
    <mergeCell ref="B54:C54"/>
    <mergeCell ref="D54:E54"/>
    <mergeCell ref="C44:E44"/>
    <mergeCell ref="B45:F45"/>
    <mergeCell ref="B46:C46"/>
    <mergeCell ref="D46:E46"/>
    <mergeCell ref="C47:F47"/>
    <mergeCell ref="B48:C48"/>
    <mergeCell ref="D48:E48"/>
    <mergeCell ref="B60:F60"/>
    <mergeCell ref="B61:F61"/>
    <mergeCell ref="B62:F62"/>
    <mergeCell ref="B63:F63"/>
    <mergeCell ref="B64:F64"/>
    <mergeCell ref="A65:A66"/>
    <mergeCell ref="B65:F65"/>
    <mergeCell ref="B66:F66"/>
    <mergeCell ref="C55:F55"/>
    <mergeCell ref="C56:E56"/>
    <mergeCell ref="C57:E57"/>
    <mergeCell ref="B58:C58"/>
    <mergeCell ref="D58:F58"/>
    <mergeCell ref="B59:F59"/>
    <mergeCell ref="C71:F71"/>
    <mergeCell ref="C72:E72"/>
    <mergeCell ref="C73:E73"/>
    <mergeCell ref="B74:F74"/>
    <mergeCell ref="B75:C75"/>
    <mergeCell ref="D75:E75"/>
    <mergeCell ref="B67:F67"/>
    <mergeCell ref="B68:C68"/>
    <mergeCell ref="D68:E68"/>
    <mergeCell ref="C69:F69"/>
    <mergeCell ref="B70:C70"/>
    <mergeCell ref="D70:E70"/>
    <mergeCell ref="C81:F81"/>
    <mergeCell ref="B82:C82"/>
    <mergeCell ref="D82:E82"/>
    <mergeCell ref="C83:F83"/>
    <mergeCell ref="C84:E84"/>
    <mergeCell ref="C85:E85"/>
    <mergeCell ref="C76:F76"/>
    <mergeCell ref="B77:C77"/>
    <mergeCell ref="D77:E77"/>
    <mergeCell ref="C78:F78"/>
    <mergeCell ref="C79:E79"/>
    <mergeCell ref="C80:E80"/>
    <mergeCell ref="C90:F90"/>
    <mergeCell ref="C91:E91"/>
    <mergeCell ref="C92:E92"/>
    <mergeCell ref="C93:F93"/>
    <mergeCell ref="B94:C94"/>
    <mergeCell ref="D94:E94"/>
    <mergeCell ref="B86:F86"/>
    <mergeCell ref="B87:C87"/>
    <mergeCell ref="D87:E87"/>
    <mergeCell ref="C88:F88"/>
    <mergeCell ref="B89:C89"/>
    <mergeCell ref="D89:E89"/>
    <mergeCell ref="B100:F100"/>
    <mergeCell ref="B101:F101"/>
    <mergeCell ref="B102:F102"/>
    <mergeCell ref="B103:F103"/>
    <mergeCell ref="B104:F104"/>
    <mergeCell ref="B105:F105"/>
    <mergeCell ref="C95:F95"/>
    <mergeCell ref="C96:E96"/>
    <mergeCell ref="C97:E97"/>
    <mergeCell ref="C98:E98"/>
    <mergeCell ref="B99:C99"/>
    <mergeCell ref="D99:F99"/>
    <mergeCell ref="C110:F110"/>
    <mergeCell ref="B111:C111"/>
    <mergeCell ref="D111:E111"/>
    <mergeCell ref="C112:F112"/>
    <mergeCell ref="C113:E113"/>
    <mergeCell ref="C114:E114"/>
    <mergeCell ref="A106:A107"/>
    <mergeCell ref="B106:F106"/>
    <mergeCell ref="B107:F107"/>
    <mergeCell ref="B108:F108"/>
    <mergeCell ref="B109:C109"/>
    <mergeCell ref="D109:E109"/>
    <mergeCell ref="C120:F120"/>
    <mergeCell ref="B121:C121"/>
    <mergeCell ref="D121:E121"/>
    <mergeCell ref="C122:F122"/>
    <mergeCell ref="C123:E123"/>
    <mergeCell ref="C124:E124"/>
    <mergeCell ref="C115:E115"/>
    <mergeCell ref="C116:E116"/>
    <mergeCell ref="C117:E117"/>
    <mergeCell ref="B118:F118"/>
    <mergeCell ref="B119:C119"/>
    <mergeCell ref="D119:E119"/>
    <mergeCell ref="A134:A135"/>
    <mergeCell ref="B134:F134"/>
    <mergeCell ref="B135:F135"/>
    <mergeCell ref="C125:E125"/>
    <mergeCell ref="C126:E126"/>
    <mergeCell ref="B127:C127"/>
    <mergeCell ref="D127:F127"/>
    <mergeCell ref="B128:F128"/>
    <mergeCell ref="B129:F129"/>
    <mergeCell ref="B136:F136"/>
    <mergeCell ref="B137:C137"/>
    <mergeCell ref="D137:E137"/>
    <mergeCell ref="C138:F138"/>
    <mergeCell ref="B139:C139"/>
    <mergeCell ref="D139:E139"/>
    <mergeCell ref="B130:F130"/>
    <mergeCell ref="B131:F131"/>
    <mergeCell ref="B132:F132"/>
    <mergeCell ref="B133:F133"/>
    <mergeCell ref="C145:F145"/>
    <mergeCell ref="C146:E146"/>
    <mergeCell ref="C147:E147"/>
    <mergeCell ref="C148:F148"/>
    <mergeCell ref="B149:C149"/>
    <mergeCell ref="D149:E149"/>
    <mergeCell ref="C140:F140"/>
    <mergeCell ref="C141:E141"/>
    <mergeCell ref="C142:E142"/>
    <mergeCell ref="C143:F143"/>
    <mergeCell ref="B144:C144"/>
    <mergeCell ref="D144:E144"/>
    <mergeCell ref="B156:C156"/>
    <mergeCell ref="D156:E156"/>
    <mergeCell ref="C157:F157"/>
    <mergeCell ref="C158:E158"/>
    <mergeCell ref="C159:E159"/>
    <mergeCell ref="C160:E160"/>
    <mergeCell ref="C150:F150"/>
    <mergeCell ref="C151:E151"/>
    <mergeCell ref="C152:E152"/>
    <mergeCell ref="C153:E153"/>
    <mergeCell ref="C154:E154"/>
    <mergeCell ref="C155:F155"/>
    <mergeCell ref="C166:F166"/>
    <mergeCell ref="C167:E167"/>
    <mergeCell ref="C168:E168"/>
    <mergeCell ref="C169:E169"/>
    <mergeCell ref="B170:C170"/>
    <mergeCell ref="D170:F170"/>
    <mergeCell ref="C161:E161"/>
    <mergeCell ref="B162:F162"/>
    <mergeCell ref="B163:C163"/>
    <mergeCell ref="D163:E163"/>
    <mergeCell ref="C164:F164"/>
    <mergeCell ref="B165:C165"/>
    <mergeCell ref="D165:E165"/>
    <mergeCell ref="A177:A178"/>
    <mergeCell ref="B177:F177"/>
    <mergeCell ref="B178:F178"/>
    <mergeCell ref="B179:F179"/>
    <mergeCell ref="B180:F180"/>
    <mergeCell ref="B171:F171"/>
    <mergeCell ref="B172:F172"/>
    <mergeCell ref="B173:F173"/>
    <mergeCell ref="B174:F174"/>
    <mergeCell ref="B175:F175"/>
    <mergeCell ref="B176:F176"/>
    <mergeCell ref="D190:F190"/>
    <mergeCell ref="B191:F191"/>
    <mergeCell ref="E192:F192"/>
    <mergeCell ref="B193:F193"/>
    <mergeCell ref="E197:F197"/>
    <mergeCell ref="B198:F198"/>
    <mergeCell ref="D181:F181"/>
    <mergeCell ref="B182:F182"/>
    <mergeCell ref="E183:F183"/>
    <mergeCell ref="B184:F184"/>
    <mergeCell ref="E188:F188"/>
    <mergeCell ref="B189:F189"/>
  </mergeCells>
  <phoneticPr fontId="2"/>
  <dataValidations count="3">
    <dataValidation type="textLength" imeMode="on" operator="lessThanOrEqual" allowBlank="1" showErrorMessage="1" errorTitle="もう一度入力してください！" error="文字数がオーバーしました。_x000a_（256文字までになるように短くしてください。）" sqref="B10:B11 C11 B15:B16 C16 B20:B21 C21 B31:F31 B27:F27 B29:F29 B37:B38 C38 B48:B49 C49 B54:B55 C55 B64:F64 B60:F60 B62:F62 B70:B71 C71 B77:B78 C78 B82:B83 C83 B89:B90 C90 B94:B95 C95 B105:F105 B101:F101 B103:F103 B111:B112 C112 B121:B122 C122 B133:F133 B129:F129 B131:F131 B139:B140 C140 B144:B145 C145 B149:B150 C150 B156:B157 C157 B165:B166 C166 B176:F176 B172:F172 B174:F174 B182 B185:B187 B191 B194:B196" xr:uid="{630A3411-9A56-454B-93CA-45896714823C}">
      <formula1>256</formula1>
    </dataValidation>
    <dataValidation type="textLength" imeMode="on" operator="lessThanOrEqual" allowBlank="1" showErrorMessage="1" errorTitle="もう一度入力してください！" error="文字数がオーバーしました。_x000a_（40文字までになるように短くしてください。）" sqref="B26:F26 B28:F28 B30:F30 B59:F59 B61:F61 B63:F63 B100:F100 B102:F102 B104:F104 B128:F128 B130:F130 B132:F132 B171:F171 B173:F173 B175:F175" xr:uid="{529B1F52-A42D-44EF-8D89-956B15A2F7B4}">
      <formula1>40</formula1>
    </dataValidation>
    <dataValidation type="textLength" imeMode="on" operator="lessThanOrEqual" allowBlank="1" showInputMessage="1" showErrorMessage="1" errorTitle="もう一度入力してください！" error="文字数がオーバーしました。_x000a_（512文字までになるように短くしてください。）" sqref="B184:F184 B189 B198:F198 B193:F193" xr:uid="{5FD4E4CA-6AF8-493E-BF7A-B9E07F17D8FF}">
      <formula1>512</formula1>
    </dataValidation>
  </dataValidations>
  <printOptions horizontalCentered="1"/>
  <pageMargins left="0.59055118110236227" right="0.59055118110236227" top="0.59055118110236227" bottom="0.39370078740157483" header="0.51181102362204722" footer="0.31496062992125984"/>
  <pageSetup paperSize="9" scale="79" orientation="portrait" blackAndWhite="1" r:id="rId1"/>
  <headerFooter alignWithMargins="0">
    <oddFooter>&amp;R&amp;P／&amp;N</oddFooter>
  </headerFooter>
  <rowBreaks count="7" manualBreakCount="7">
    <brk id="31" max="5" man="1"/>
    <brk id="64" max="5" man="1"/>
    <brk id="98" max="5" man="1"/>
    <brk id="105" max="16383" man="1"/>
    <brk id="133" max="16383" man="1"/>
    <brk id="169" max="5" man="1"/>
    <brk id="17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Group Box 1">
              <controlPr defaultSize="0" autoFill="0" autoPict="0">
                <anchor moveWithCells="1" sizeWithCells="1">
                  <from>
                    <xdr:col>1</xdr:col>
                    <xdr:colOff>0</xdr:colOff>
                    <xdr:row>11</xdr:row>
                    <xdr:rowOff>0</xdr:rowOff>
                  </from>
                  <to>
                    <xdr:col>5</xdr:col>
                    <xdr:colOff>800100</xdr:colOff>
                    <xdr:row>12</xdr:row>
                    <xdr:rowOff>0</xdr:rowOff>
                  </to>
                </anchor>
              </controlPr>
            </control>
          </mc:Choice>
        </mc:AlternateContent>
        <mc:AlternateContent xmlns:mc="http://schemas.openxmlformats.org/markup-compatibility/2006">
          <mc:Choice Requires="x14">
            <control shapeId="21506" r:id="rId5" name="Option Button 2">
              <controlPr defaultSize="0" autoFill="0" autoLine="0" autoPict="0">
                <anchor moveWithCells="1" sizeWithCells="1">
                  <from>
                    <xdr:col>5</xdr:col>
                    <xdr:colOff>19050</xdr:colOff>
                    <xdr:row>11</xdr:row>
                    <xdr:rowOff>200025</xdr:rowOff>
                  </from>
                  <to>
                    <xdr:col>5</xdr:col>
                    <xdr:colOff>609600</xdr:colOff>
                    <xdr:row>11</xdr:row>
                    <xdr:rowOff>419100</xdr:rowOff>
                  </to>
                </anchor>
              </controlPr>
            </control>
          </mc:Choice>
        </mc:AlternateContent>
        <mc:AlternateContent xmlns:mc="http://schemas.openxmlformats.org/markup-compatibility/2006">
          <mc:Choice Requires="x14">
            <control shapeId="21507" r:id="rId6" name="Option Button 3">
              <controlPr defaultSize="0" autoFill="0" autoLine="0" autoPict="0">
                <anchor moveWithCells="1" sizeWithCells="1">
                  <from>
                    <xdr:col>1</xdr:col>
                    <xdr:colOff>504825</xdr:colOff>
                    <xdr:row>11</xdr:row>
                    <xdr:rowOff>200025</xdr:rowOff>
                  </from>
                  <to>
                    <xdr:col>1</xdr:col>
                    <xdr:colOff>904875</xdr:colOff>
                    <xdr:row>11</xdr:row>
                    <xdr:rowOff>419100</xdr:rowOff>
                  </to>
                </anchor>
              </controlPr>
            </control>
          </mc:Choice>
        </mc:AlternateContent>
        <mc:AlternateContent xmlns:mc="http://schemas.openxmlformats.org/markup-compatibility/2006">
          <mc:Choice Requires="x14">
            <control shapeId="21508" r:id="rId7" name="Option Button 4">
              <controlPr defaultSize="0" autoFill="0" autoLine="0" autoPict="0">
                <anchor moveWithCells="1" sizeWithCells="1">
                  <from>
                    <xdr:col>1</xdr:col>
                    <xdr:colOff>57150</xdr:colOff>
                    <xdr:row>11</xdr:row>
                    <xdr:rowOff>200025</xdr:rowOff>
                  </from>
                  <to>
                    <xdr:col>1</xdr:col>
                    <xdr:colOff>466725</xdr:colOff>
                    <xdr:row>11</xdr:row>
                    <xdr:rowOff>419100</xdr:rowOff>
                  </to>
                </anchor>
              </controlPr>
            </control>
          </mc:Choice>
        </mc:AlternateContent>
        <mc:AlternateContent xmlns:mc="http://schemas.openxmlformats.org/markup-compatibility/2006">
          <mc:Choice Requires="x14">
            <control shapeId="21509" r:id="rId8" name="Group Box 5">
              <controlPr defaultSize="0" autoFill="0" autoPict="0">
                <anchor moveWithCells="1" sizeWithCells="1">
                  <from>
                    <xdr:col>1</xdr:col>
                    <xdr:colOff>0</xdr:colOff>
                    <xdr:row>12</xdr:row>
                    <xdr:rowOff>0</xdr:rowOff>
                  </from>
                  <to>
                    <xdr:col>5</xdr:col>
                    <xdr:colOff>800100</xdr:colOff>
                    <xdr:row>13</xdr:row>
                    <xdr:rowOff>0</xdr:rowOff>
                  </to>
                </anchor>
              </controlPr>
            </control>
          </mc:Choice>
        </mc:AlternateContent>
        <mc:AlternateContent xmlns:mc="http://schemas.openxmlformats.org/markup-compatibility/2006">
          <mc:Choice Requires="x14">
            <control shapeId="21510" r:id="rId9" name="Option Button 6">
              <controlPr defaultSize="0" autoFill="0" autoLine="0" autoPict="0">
                <anchor moveWithCells="1" sizeWithCells="1">
                  <from>
                    <xdr:col>5</xdr:col>
                    <xdr:colOff>19050</xdr:colOff>
                    <xdr:row>12</xdr:row>
                    <xdr:rowOff>200025</xdr:rowOff>
                  </from>
                  <to>
                    <xdr:col>5</xdr:col>
                    <xdr:colOff>609600</xdr:colOff>
                    <xdr:row>12</xdr:row>
                    <xdr:rowOff>419100</xdr:rowOff>
                  </to>
                </anchor>
              </controlPr>
            </control>
          </mc:Choice>
        </mc:AlternateContent>
        <mc:AlternateContent xmlns:mc="http://schemas.openxmlformats.org/markup-compatibility/2006">
          <mc:Choice Requires="x14">
            <control shapeId="21511" r:id="rId10" name="Option Button 7">
              <controlPr defaultSize="0" autoFill="0" autoLine="0" autoPict="0">
                <anchor moveWithCells="1" sizeWithCells="1">
                  <from>
                    <xdr:col>1</xdr:col>
                    <xdr:colOff>504825</xdr:colOff>
                    <xdr:row>12</xdr:row>
                    <xdr:rowOff>200025</xdr:rowOff>
                  </from>
                  <to>
                    <xdr:col>1</xdr:col>
                    <xdr:colOff>904875</xdr:colOff>
                    <xdr:row>12</xdr:row>
                    <xdr:rowOff>419100</xdr:rowOff>
                  </to>
                </anchor>
              </controlPr>
            </control>
          </mc:Choice>
        </mc:AlternateContent>
        <mc:AlternateContent xmlns:mc="http://schemas.openxmlformats.org/markup-compatibility/2006">
          <mc:Choice Requires="x14">
            <control shapeId="21512" r:id="rId11" name="Option Button 8">
              <controlPr defaultSize="0" autoFill="0" autoLine="0" autoPict="0">
                <anchor moveWithCells="1" sizeWithCells="1">
                  <from>
                    <xdr:col>1</xdr:col>
                    <xdr:colOff>57150</xdr:colOff>
                    <xdr:row>12</xdr:row>
                    <xdr:rowOff>200025</xdr:rowOff>
                  </from>
                  <to>
                    <xdr:col>1</xdr:col>
                    <xdr:colOff>466725</xdr:colOff>
                    <xdr:row>12</xdr:row>
                    <xdr:rowOff>419100</xdr:rowOff>
                  </to>
                </anchor>
              </controlPr>
            </control>
          </mc:Choice>
        </mc:AlternateContent>
        <mc:AlternateContent xmlns:mc="http://schemas.openxmlformats.org/markup-compatibility/2006">
          <mc:Choice Requires="x14">
            <control shapeId="21513" r:id="rId12" name="Group Box 9">
              <controlPr defaultSize="0" autoFill="0" autoPict="0">
                <anchor moveWithCells="1" sizeWithCells="1">
                  <from>
                    <xdr:col>1</xdr:col>
                    <xdr:colOff>0</xdr:colOff>
                    <xdr:row>16</xdr:row>
                    <xdr:rowOff>0</xdr:rowOff>
                  </from>
                  <to>
                    <xdr:col>5</xdr:col>
                    <xdr:colOff>800100</xdr:colOff>
                    <xdr:row>17</xdr:row>
                    <xdr:rowOff>0</xdr:rowOff>
                  </to>
                </anchor>
              </controlPr>
            </control>
          </mc:Choice>
        </mc:AlternateContent>
        <mc:AlternateContent xmlns:mc="http://schemas.openxmlformats.org/markup-compatibility/2006">
          <mc:Choice Requires="x14">
            <control shapeId="21514" r:id="rId13" name="Option Button 10">
              <controlPr defaultSize="0" autoFill="0" autoLine="0" autoPict="0">
                <anchor moveWithCells="1" sizeWithCells="1">
                  <from>
                    <xdr:col>5</xdr:col>
                    <xdr:colOff>19050</xdr:colOff>
                    <xdr:row>16</xdr:row>
                    <xdr:rowOff>200025</xdr:rowOff>
                  </from>
                  <to>
                    <xdr:col>5</xdr:col>
                    <xdr:colOff>609600</xdr:colOff>
                    <xdr:row>16</xdr:row>
                    <xdr:rowOff>419100</xdr:rowOff>
                  </to>
                </anchor>
              </controlPr>
            </control>
          </mc:Choice>
        </mc:AlternateContent>
        <mc:AlternateContent xmlns:mc="http://schemas.openxmlformats.org/markup-compatibility/2006">
          <mc:Choice Requires="x14">
            <control shapeId="21515" r:id="rId14" name="Option Button 11">
              <controlPr defaultSize="0" autoFill="0" autoLine="0" autoPict="0">
                <anchor moveWithCells="1" sizeWithCells="1">
                  <from>
                    <xdr:col>1</xdr:col>
                    <xdr:colOff>504825</xdr:colOff>
                    <xdr:row>16</xdr:row>
                    <xdr:rowOff>200025</xdr:rowOff>
                  </from>
                  <to>
                    <xdr:col>1</xdr:col>
                    <xdr:colOff>904875</xdr:colOff>
                    <xdr:row>16</xdr:row>
                    <xdr:rowOff>419100</xdr:rowOff>
                  </to>
                </anchor>
              </controlPr>
            </control>
          </mc:Choice>
        </mc:AlternateContent>
        <mc:AlternateContent xmlns:mc="http://schemas.openxmlformats.org/markup-compatibility/2006">
          <mc:Choice Requires="x14">
            <control shapeId="21516" r:id="rId15" name="Option Button 12">
              <controlPr defaultSize="0" autoFill="0" autoLine="0" autoPict="0">
                <anchor moveWithCells="1" sizeWithCells="1">
                  <from>
                    <xdr:col>1</xdr:col>
                    <xdr:colOff>57150</xdr:colOff>
                    <xdr:row>16</xdr:row>
                    <xdr:rowOff>200025</xdr:rowOff>
                  </from>
                  <to>
                    <xdr:col>1</xdr:col>
                    <xdr:colOff>466725</xdr:colOff>
                    <xdr:row>16</xdr:row>
                    <xdr:rowOff>419100</xdr:rowOff>
                  </to>
                </anchor>
              </controlPr>
            </control>
          </mc:Choice>
        </mc:AlternateContent>
        <mc:AlternateContent xmlns:mc="http://schemas.openxmlformats.org/markup-compatibility/2006">
          <mc:Choice Requires="x14">
            <control shapeId="21517" r:id="rId16" name="Group Box 13">
              <controlPr defaultSize="0" autoFill="0" autoPict="0">
                <anchor moveWithCells="1" sizeWithCells="1">
                  <from>
                    <xdr:col>1</xdr:col>
                    <xdr:colOff>0</xdr:colOff>
                    <xdr:row>17</xdr:row>
                    <xdr:rowOff>0</xdr:rowOff>
                  </from>
                  <to>
                    <xdr:col>5</xdr:col>
                    <xdr:colOff>800100</xdr:colOff>
                    <xdr:row>18</xdr:row>
                    <xdr:rowOff>0</xdr:rowOff>
                  </to>
                </anchor>
              </controlPr>
            </control>
          </mc:Choice>
        </mc:AlternateContent>
        <mc:AlternateContent xmlns:mc="http://schemas.openxmlformats.org/markup-compatibility/2006">
          <mc:Choice Requires="x14">
            <control shapeId="21518" r:id="rId17" name="Option Button 14">
              <controlPr defaultSize="0" autoFill="0" autoLine="0" autoPict="0">
                <anchor moveWithCells="1" sizeWithCells="1">
                  <from>
                    <xdr:col>5</xdr:col>
                    <xdr:colOff>19050</xdr:colOff>
                    <xdr:row>17</xdr:row>
                    <xdr:rowOff>200025</xdr:rowOff>
                  </from>
                  <to>
                    <xdr:col>5</xdr:col>
                    <xdr:colOff>609600</xdr:colOff>
                    <xdr:row>17</xdr:row>
                    <xdr:rowOff>419100</xdr:rowOff>
                  </to>
                </anchor>
              </controlPr>
            </control>
          </mc:Choice>
        </mc:AlternateContent>
        <mc:AlternateContent xmlns:mc="http://schemas.openxmlformats.org/markup-compatibility/2006">
          <mc:Choice Requires="x14">
            <control shapeId="21519" r:id="rId18" name="Option Button 15">
              <controlPr defaultSize="0" autoFill="0" autoLine="0" autoPict="0">
                <anchor moveWithCells="1" sizeWithCells="1">
                  <from>
                    <xdr:col>1</xdr:col>
                    <xdr:colOff>504825</xdr:colOff>
                    <xdr:row>17</xdr:row>
                    <xdr:rowOff>200025</xdr:rowOff>
                  </from>
                  <to>
                    <xdr:col>1</xdr:col>
                    <xdr:colOff>904875</xdr:colOff>
                    <xdr:row>17</xdr:row>
                    <xdr:rowOff>419100</xdr:rowOff>
                  </to>
                </anchor>
              </controlPr>
            </control>
          </mc:Choice>
        </mc:AlternateContent>
        <mc:AlternateContent xmlns:mc="http://schemas.openxmlformats.org/markup-compatibility/2006">
          <mc:Choice Requires="x14">
            <control shapeId="21520" r:id="rId19" name="Option Button 16">
              <controlPr defaultSize="0" autoFill="0" autoLine="0" autoPict="0">
                <anchor moveWithCells="1" sizeWithCells="1">
                  <from>
                    <xdr:col>1</xdr:col>
                    <xdr:colOff>57150</xdr:colOff>
                    <xdr:row>17</xdr:row>
                    <xdr:rowOff>200025</xdr:rowOff>
                  </from>
                  <to>
                    <xdr:col>1</xdr:col>
                    <xdr:colOff>466725</xdr:colOff>
                    <xdr:row>17</xdr:row>
                    <xdr:rowOff>419100</xdr:rowOff>
                  </to>
                </anchor>
              </controlPr>
            </control>
          </mc:Choice>
        </mc:AlternateContent>
        <mc:AlternateContent xmlns:mc="http://schemas.openxmlformats.org/markup-compatibility/2006">
          <mc:Choice Requires="x14">
            <control shapeId="21521" r:id="rId20" name="Group Box 17">
              <controlPr defaultSize="0" autoFill="0" autoPict="0">
                <anchor moveWithCells="1" sizeWithCells="1">
                  <from>
                    <xdr:col>1</xdr:col>
                    <xdr:colOff>0</xdr:colOff>
                    <xdr:row>21</xdr:row>
                    <xdr:rowOff>0</xdr:rowOff>
                  </from>
                  <to>
                    <xdr:col>5</xdr:col>
                    <xdr:colOff>800100</xdr:colOff>
                    <xdr:row>22</xdr:row>
                    <xdr:rowOff>0</xdr:rowOff>
                  </to>
                </anchor>
              </controlPr>
            </control>
          </mc:Choice>
        </mc:AlternateContent>
        <mc:AlternateContent xmlns:mc="http://schemas.openxmlformats.org/markup-compatibility/2006">
          <mc:Choice Requires="x14">
            <control shapeId="21522" r:id="rId21" name="Option Button 18">
              <controlPr defaultSize="0" autoFill="0" autoLine="0" autoPict="0">
                <anchor moveWithCells="1" sizeWithCells="1">
                  <from>
                    <xdr:col>5</xdr:col>
                    <xdr:colOff>19050</xdr:colOff>
                    <xdr:row>21</xdr:row>
                    <xdr:rowOff>200025</xdr:rowOff>
                  </from>
                  <to>
                    <xdr:col>5</xdr:col>
                    <xdr:colOff>609600</xdr:colOff>
                    <xdr:row>21</xdr:row>
                    <xdr:rowOff>419100</xdr:rowOff>
                  </to>
                </anchor>
              </controlPr>
            </control>
          </mc:Choice>
        </mc:AlternateContent>
        <mc:AlternateContent xmlns:mc="http://schemas.openxmlformats.org/markup-compatibility/2006">
          <mc:Choice Requires="x14">
            <control shapeId="21523" r:id="rId22" name="Option Button 19">
              <controlPr defaultSize="0" autoFill="0" autoLine="0" autoPict="0">
                <anchor moveWithCells="1" sizeWithCells="1">
                  <from>
                    <xdr:col>1</xdr:col>
                    <xdr:colOff>504825</xdr:colOff>
                    <xdr:row>21</xdr:row>
                    <xdr:rowOff>200025</xdr:rowOff>
                  </from>
                  <to>
                    <xdr:col>1</xdr:col>
                    <xdr:colOff>904875</xdr:colOff>
                    <xdr:row>21</xdr:row>
                    <xdr:rowOff>419100</xdr:rowOff>
                  </to>
                </anchor>
              </controlPr>
            </control>
          </mc:Choice>
        </mc:AlternateContent>
        <mc:AlternateContent xmlns:mc="http://schemas.openxmlformats.org/markup-compatibility/2006">
          <mc:Choice Requires="x14">
            <control shapeId="21524" r:id="rId23" name="Option Button 20">
              <controlPr defaultSize="0" autoFill="0" autoLine="0" autoPict="0">
                <anchor moveWithCells="1" sizeWithCells="1">
                  <from>
                    <xdr:col>1</xdr:col>
                    <xdr:colOff>57150</xdr:colOff>
                    <xdr:row>21</xdr:row>
                    <xdr:rowOff>200025</xdr:rowOff>
                  </from>
                  <to>
                    <xdr:col>1</xdr:col>
                    <xdr:colOff>466725</xdr:colOff>
                    <xdr:row>21</xdr:row>
                    <xdr:rowOff>419100</xdr:rowOff>
                  </to>
                </anchor>
              </controlPr>
            </control>
          </mc:Choice>
        </mc:AlternateContent>
        <mc:AlternateContent xmlns:mc="http://schemas.openxmlformats.org/markup-compatibility/2006">
          <mc:Choice Requires="x14">
            <control shapeId="21525" r:id="rId24" name="Group Box 21">
              <controlPr defaultSize="0" autoFill="0" autoPict="0">
                <anchor moveWithCells="1" sizeWithCells="1">
                  <from>
                    <xdr:col>1</xdr:col>
                    <xdr:colOff>0</xdr:colOff>
                    <xdr:row>22</xdr:row>
                    <xdr:rowOff>0</xdr:rowOff>
                  </from>
                  <to>
                    <xdr:col>5</xdr:col>
                    <xdr:colOff>800100</xdr:colOff>
                    <xdr:row>23</xdr:row>
                    <xdr:rowOff>0</xdr:rowOff>
                  </to>
                </anchor>
              </controlPr>
            </control>
          </mc:Choice>
        </mc:AlternateContent>
        <mc:AlternateContent xmlns:mc="http://schemas.openxmlformats.org/markup-compatibility/2006">
          <mc:Choice Requires="x14">
            <control shapeId="21526" r:id="rId25" name="Option Button 22">
              <controlPr defaultSize="0" autoFill="0" autoLine="0" autoPict="0">
                <anchor moveWithCells="1" sizeWithCells="1">
                  <from>
                    <xdr:col>5</xdr:col>
                    <xdr:colOff>19050</xdr:colOff>
                    <xdr:row>22</xdr:row>
                    <xdr:rowOff>200025</xdr:rowOff>
                  </from>
                  <to>
                    <xdr:col>5</xdr:col>
                    <xdr:colOff>609600</xdr:colOff>
                    <xdr:row>22</xdr:row>
                    <xdr:rowOff>419100</xdr:rowOff>
                  </to>
                </anchor>
              </controlPr>
            </control>
          </mc:Choice>
        </mc:AlternateContent>
        <mc:AlternateContent xmlns:mc="http://schemas.openxmlformats.org/markup-compatibility/2006">
          <mc:Choice Requires="x14">
            <control shapeId="21527" r:id="rId26" name="Option Button 23">
              <controlPr defaultSize="0" autoFill="0" autoLine="0" autoPict="0">
                <anchor moveWithCells="1" sizeWithCells="1">
                  <from>
                    <xdr:col>1</xdr:col>
                    <xdr:colOff>504825</xdr:colOff>
                    <xdr:row>22</xdr:row>
                    <xdr:rowOff>200025</xdr:rowOff>
                  </from>
                  <to>
                    <xdr:col>1</xdr:col>
                    <xdr:colOff>904875</xdr:colOff>
                    <xdr:row>22</xdr:row>
                    <xdr:rowOff>419100</xdr:rowOff>
                  </to>
                </anchor>
              </controlPr>
            </control>
          </mc:Choice>
        </mc:AlternateContent>
        <mc:AlternateContent xmlns:mc="http://schemas.openxmlformats.org/markup-compatibility/2006">
          <mc:Choice Requires="x14">
            <control shapeId="21528" r:id="rId27" name="Option Button 24">
              <controlPr defaultSize="0" autoFill="0" autoLine="0" autoPict="0">
                <anchor moveWithCells="1" sizeWithCells="1">
                  <from>
                    <xdr:col>1</xdr:col>
                    <xdr:colOff>57150</xdr:colOff>
                    <xdr:row>22</xdr:row>
                    <xdr:rowOff>200025</xdr:rowOff>
                  </from>
                  <to>
                    <xdr:col>1</xdr:col>
                    <xdr:colOff>466725</xdr:colOff>
                    <xdr:row>22</xdr:row>
                    <xdr:rowOff>419100</xdr:rowOff>
                  </to>
                </anchor>
              </controlPr>
            </control>
          </mc:Choice>
        </mc:AlternateContent>
        <mc:AlternateContent xmlns:mc="http://schemas.openxmlformats.org/markup-compatibility/2006">
          <mc:Choice Requires="x14">
            <control shapeId="21529" r:id="rId28" name="Group Box 25">
              <controlPr defaultSize="0" autoFill="0" autoPict="0">
                <anchor moveWithCells="1" sizeWithCells="1">
                  <from>
                    <xdr:col>1</xdr:col>
                    <xdr:colOff>0</xdr:colOff>
                    <xdr:row>23</xdr:row>
                    <xdr:rowOff>0</xdr:rowOff>
                  </from>
                  <to>
                    <xdr:col>5</xdr:col>
                    <xdr:colOff>800100</xdr:colOff>
                    <xdr:row>24</xdr:row>
                    <xdr:rowOff>0</xdr:rowOff>
                  </to>
                </anchor>
              </controlPr>
            </control>
          </mc:Choice>
        </mc:AlternateContent>
        <mc:AlternateContent xmlns:mc="http://schemas.openxmlformats.org/markup-compatibility/2006">
          <mc:Choice Requires="x14">
            <control shapeId="21530" r:id="rId29" name="Option Button 26">
              <controlPr defaultSize="0" autoFill="0" autoLine="0" autoPict="0">
                <anchor moveWithCells="1" sizeWithCells="1">
                  <from>
                    <xdr:col>5</xdr:col>
                    <xdr:colOff>19050</xdr:colOff>
                    <xdr:row>23</xdr:row>
                    <xdr:rowOff>200025</xdr:rowOff>
                  </from>
                  <to>
                    <xdr:col>5</xdr:col>
                    <xdr:colOff>609600</xdr:colOff>
                    <xdr:row>23</xdr:row>
                    <xdr:rowOff>419100</xdr:rowOff>
                  </to>
                </anchor>
              </controlPr>
            </control>
          </mc:Choice>
        </mc:AlternateContent>
        <mc:AlternateContent xmlns:mc="http://schemas.openxmlformats.org/markup-compatibility/2006">
          <mc:Choice Requires="x14">
            <control shapeId="21531" r:id="rId30" name="Option Button 27">
              <controlPr defaultSize="0" autoFill="0" autoLine="0" autoPict="0">
                <anchor moveWithCells="1" sizeWithCells="1">
                  <from>
                    <xdr:col>1</xdr:col>
                    <xdr:colOff>504825</xdr:colOff>
                    <xdr:row>23</xdr:row>
                    <xdr:rowOff>200025</xdr:rowOff>
                  </from>
                  <to>
                    <xdr:col>1</xdr:col>
                    <xdr:colOff>904875</xdr:colOff>
                    <xdr:row>23</xdr:row>
                    <xdr:rowOff>419100</xdr:rowOff>
                  </to>
                </anchor>
              </controlPr>
            </control>
          </mc:Choice>
        </mc:AlternateContent>
        <mc:AlternateContent xmlns:mc="http://schemas.openxmlformats.org/markup-compatibility/2006">
          <mc:Choice Requires="x14">
            <control shapeId="21532" r:id="rId31" name="Option Button 28">
              <controlPr defaultSize="0" autoFill="0" autoLine="0" autoPict="0">
                <anchor moveWithCells="1" sizeWithCells="1">
                  <from>
                    <xdr:col>1</xdr:col>
                    <xdr:colOff>57150</xdr:colOff>
                    <xdr:row>23</xdr:row>
                    <xdr:rowOff>200025</xdr:rowOff>
                  </from>
                  <to>
                    <xdr:col>1</xdr:col>
                    <xdr:colOff>466725</xdr:colOff>
                    <xdr:row>23</xdr:row>
                    <xdr:rowOff>419100</xdr:rowOff>
                  </to>
                </anchor>
              </controlPr>
            </control>
          </mc:Choice>
        </mc:AlternateContent>
        <mc:AlternateContent xmlns:mc="http://schemas.openxmlformats.org/markup-compatibility/2006">
          <mc:Choice Requires="x14">
            <control shapeId="21533" r:id="rId32" name="Group Box 29">
              <controlPr defaultSize="0" autoFill="0" autoPict="0">
                <anchor moveWithCells="1" sizeWithCells="1">
                  <from>
                    <xdr:col>1</xdr:col>
                    <xdr:colOff>0</xdr:colOff>
                    <xdr:row>38</xdr:row>
                    <xdr:rowOff>0</xdr:rowOff>
                  </from>
                  <to>
                    <xdr:col>5</xdr:col>
                    <xdr:colOff>800100</xdr:colOff>
                    <xdr:row>39</xdr:row>
                    <xdr:rowOff>0</xdr:rowOff>
                  </to>
                </anchor>
              </controlPr>
            </control>
          </mc:Choice>
        </mc:AlternateContent>
        <mc:AlternateContent xmlns:mc="http://schemas.openxmlformats.org/markup-compatibility/2006">
          <mc:Choice Requires="x14">
            <control shapeId="21534" r:id="rId33" name="Option Button 30">
              <controlPr defaultSize="0" autoFill="0" autoLine="0" autoPict="0">
                <anchor moveWithCells="1" sizeWithCells="1">
                  <from>
                    <xdr:col>5</xdr:col>
                    <xdr:colOff>19050</xdr:colOff>
                    <xdr:row>38</xdr:row>
                    <xdr:rowOff>200025</xdr:rowOff>
                  </from>
                  <to>
                    <xdr:col>5</xdr:col>
                    <xdr:colOff>609600</xdr:colOff>
                    <xdr:row>38</xdr:row>
                    <xdr:rowOff>419100</xdr:rowOff>
                  </to>
                </anchor>
              </controlPr>
            </control>
          </mc:Choice>
        </mc:AlternateContent>
        <mc:AlternateContent xmlns:mc="http://schemas.openxmlformats.org/markup-compatibility/2006">
          <mc:Choice Requires="x14">
            <control shapeId="21535" r:id="rId34" name="Option Button 31">
              <controlPr defaultSize="0" autoFill="0" autoLine="0" autoPict="0">
                <anchor moveWithCells="1" sizeWithCells="1">
                  <from>
                    <xdr:col>1</xdr:col>
                    <xdr:colOff>504825</xdr:colOff>
                    <xdr:row>38</xdr:row>
                    <xdr:rowOff>200025</xdr:rowOff>
                  </from>
                  <to>
                    <xdr:col>1</xdr:col>
                    <xdr:colOff>904875</xdr:colOff>
                    <xdr:row>38</xdr:row>
                    <xdr:rowOff>419100</xdr:rowOff>
                  </to>
                </anchor>
              </controlPr>
            </control>
          </mc:Choice>
        </mc:AlternateContent>
        <mc:AlternateContent xmlns:mc="http://schemas.openxmlformats.org/markup-compatibility/2006">
          <mc:Choice Requires="x14">
            <control shapeId="21536" r:id="rId35" name="Option Button 32">
              <controlPr defaultSize="0" autoFill="0" autoLine="0" autoPict="0">
                <anchor moveWithCells="1" sizeWithCells="1">
                  <from>
                    <xdr:col>1</xdr:col>
                    <xdr:colOff>57150</xdr:colOff>
                    <xdr:row>38</xdr:row>
                    <xdr:rowOff>200025</xdr:rowOff>
                  </from>
                  <to>
                    <xdr:col>1</xdr:col>
                    <xdr:colOff>466725</xdr:colOff>
                    <xdr:row>38</xdr:row>
                    <xdr:rowOff>419100</xdr:rowOff>
                  </to>
                </anchor>
              </controlPr>
            </control>
          </mc:Choice>
        </mc:AlternateContent>
        <mc:AlternateContent xmlns:mc="http://schemas.openxmlformats.org/markup-compatibility/2006">
          <mc:Choice Requires="x14">
            <control shapeId="21537" r:id="rId36" name="Group Box 33">
              <controlPr defaultSize="0" autoFill="0" autoPict="0">
                <anchor moveWithCells="1" sizeWithCells="1">
                  <from>
                    <xdr:col>1</xdr:col>
                    <xdr:colOff>0</xdr:colOff>
                    <xdr:row>39</xdr:row>
                    <xdr:rowOff>0</xdr:rowOff>
                  </from>
                  <to>
                    <xdr:col>5</xdr:col>
                    <xdr:colOff>800100</xdr:colOff>
                    <xdr:row>40</xdr:row>
                    <xdr:rowOff>0</xdr:rowOff>
                  </to>
                </anchor>
              </controlPr>
            </control>
          </mc:Choice>
        </mc:AlternateContent>
        <mc:AlternateContent xmlns:mc="http://schemas.openxmlformats.org/markup-compatibility/2006">
          <mc:Choice Requires="x14">
            <control shapeId="21538" r:id="rId37" name="Option Button 34">
              <controlPr defaultSize="0" autoFill="0" autoLine="0" autoPict="0">
                <anchor moveWithCells="1" sizeWithCells="1">
                  <from>
                    <xdr:col>5</xdr:col>
                    <xdr:colOff>19050</xdr:colOff>
                    <xdr:row>39</xdr:row>
                    <xdr:rowOff>200025</xdr:rowOff>
                  </from>
                  <to>
                    <xdr:col>5</xdr:col>
                    <xdr:colOff>609600</xdr:colOff>
                    <xdr:row>39</xdr:row>
                    <xdr:rowOff>419100</xdr:rowOff>
                  </to>
                </anchor>
              </controlPr>
            </control>
          </mc:Choice>
        </mc:AlternateContent>
        <mc:AlternateContent xmlns:mc="http://schemas.openxmlformats.org/markup-compatibility/2006">
          <mc:Choice Requires="x14">
            <control shapeId="21539" r:id="rId38" name="Option Button 35">
              <controlPr defaultSize="0" autoFill="0" autoLine="0" autoPict="0">
                <anchor moveWithCells="1" sizeWithCells="1">
                  <from>
                    <xdr:col>1</xdr:col>
                    <xdr:colOff>504825</xdr:colOff>
                    <xdr:row>39</xdr:row>
                    <xdr:rowOff>200025</xdr:rowOff>
                  </from>
                  <to>
                    <xdr:col>1</xdr:col>
                    <xdr:colOff>904875</xdr:colOff>
                    <xdr:row>39</xdr:row>
                    <xdr:rowOff>419100</xdr:rowOff>
                  </to>
                </anchor>
              </controlPr>
            </control>
          </mc:Choice>
        </mc:AlternateContent>
        <mc:AlternateContent xmlns:mc="http://schemas.openxmlformats.org/markup-compatibility/2006">
          <mc:Choice Requires="x14">
            <control shapeId="21540" r:id="rId39" name="Option Button 36">
              <controlPr defaultSize="0" autoFill="0" autoLine="0" autoPict="0">
                <anchor moveWithCells="1" sizeWithCells="1">
                  <from>
                    <xdr:col>1</xdr:col>
                    <xdr:colOff>57150</xdr:colOff>
                    <xdr:row>39</xdr:row>
                    <xdr:rowOff>200025</xdr:rowOff>
                  </from>
                  <to>
                    <xdr:col>1</xdr:col>
                    <xdr:colOff>466725</xdr:colOff>
                    <xdr:row>39</xdr:row>
                    <xdr:rowOff>419100</xdr:rowOff>
                  </to>
                </anchor>
              </controlPr>
            </control>
          </mc:Choice>
        </mc:AlternateContent>
        <mc:AlternateContent xmlns:mc="http://schemas.openxmlformats.org/markup-compatibility/2006">
          <mc:Choice Requires="x14">
            <control shapeId="21541" r:id="rId40" name="Group Box 37">
              <controlPr defaultSize="0" autoFill="0" autoPict="0">
                <anchor moveWithCells="1" sizeWithCells="1">
                  <from>
                    <xdr:col>1</xdr:col>
                    <xdr:colOff>0</xdr:colOff>
                    <xdr:row>40</xdr:row>
                    <xdr:rowOff>0</xdr:rowOff>
                  </from>
                  <to>
                    <xdr:col>5</xdr:col>
                    <xdr:colOff>800100</xdr:colOff>
                    <xdr:row>41</xdr:row>
                    <xdr:rowOff>0</xdr:rowOff>
                  </to>
                </anchor>
              </controlPr>
            </control>
          </mc:Choice>
        </mc:AlternateContent>
        <mc:AlternateContent xmlns:mc="http://schemas.openxmlformats.org/markup-compatibility/2006">
          <mc:Choice Requires="x14">
            <control shapeId="21542" r:id="rId41" name="Option Button 38">
              <controlPr defaultSize="0" autoFill="0" autoLine="0" autoPict="0">
                <anchor moveWithCells="1" sizeWithCells="1">
                  <from>
                    <xdr:col>5</xdr:col>
                    <xdr:colOff>19050</xdr:colOff>
                    <xdr:row>40</xdr:row>
                    <xdr:rowOff>200025</xdr:rowOff>
                  </from>
                  <to>
                    <xdr:col>5</xdr:col>
                    <xdr:colOff>609600</xdr:colOff>
                    <xdr:row>40</xdr:row>
                    <xdr:rowOff>419100</xdr:rowOff>
                  </to>
                </anchor>
              </controlPr>
            </control>
          </mc:Choice>
        </mc:AlternateContent>
        <mc:AlternateContent xmlns:mc="http://schemas.openxmlformats.org/markup-compatibility/2006">
          <mc:Choice Requires="x14">
            <control shapeId="21543" r:id="rId42" name="Option Button 39">
              <controlPr defaultSize="0" autoFill="0" autoLine="0" autoPict="0">
                <anchor moveWithCells="1" sizeWithCells="1">
                  <from>
                    <xdr:col>1</xdr:col>
                    <xdr:colOff>504825</xdr:colOff>
                    <xdr:row>40</xdr:row>
                    <xdr:rowOff>200025</xdr:rowOff>
                  </from>
                  <to>
                    <xdr:col>1</xdr:col>
                    <xdr:colOff>904875</xdr:colOff>
                    <xdr:row>40</xdr:row>
                    <xdr:rowOff>419100</xdr:rowOff>
                  </to>
                </anchor>
              </controlPr>
            </control>
          </mc:Choice>
        </mc:AlternateContent>
        <mc:AlternateContent xmlns:mc="http://schemas.openxmlformats.org/markup-compatibility/2006">
          <mc:Choice Requires="x14">
            <control shapeId="21544" r:id="rId43" name="Option Button 40">
              <controlPr defaultSize="0" autoFill="0" autoLine="0" autoPict="0">
                <anchor moveWithCells="1" sizeWithCells="1">
                  <from>
                    <xdr:col>1</xdr:col>
                    <xdr:colOff>57150</xdr:colOff>
                    <xdr:row>40</xdr:row>
                    <xdr:rowOff>200025</xdr:rowOff>
                  </from>
                  <to>
                    <xdr:col>1</xdr:col>
                    <xdr:colOff>466725</xdr:colOff>
                    <xdr:row>40</xdr:row>
                    <xdr:rowOff>419100</xdr:rowOff>
                  </to>
                </anchor>
              </controlPr>
            </control>
          </mc:Choice>
        </mc:AlternateContent>
        <mc:AlternateContent xmlns:mc="http://schemas.openxmlformats.org/markup-compatibility/2006">
          <mc:Choice Requires="x14">
            <control shapeId="21545" r:id="rId44" name="Group Box 41">
              <controlPr defaultSize="0" autoFill="0" autoPict="0">
                <anchor moveWithCells="1" sizeWithCells="1">
                  <from>
                    <xdr:col>1</xdr:col>
                    <xdr:colOff>0</xdr:colOff>
                    <xdr:row>41</xdr:row>
                    <xdr:rowOff>0</xdr:rowOff>
                  </from>
                  <to>
                    <xdr:col>5</xdr:col>
                    <xdr:colOff>800100</xdr:colOff>
                    <xdr:row>42</xdr:row>
                    <xdr:rowOff>0</xdr:rowOff>
                  </to>
                </anchor>
              </controlPr>
            </control>
          </mc:Choice>
        </mc:AlternateContent>
        <mc:AlternateContent xmlns:mc="http://schemas.openxmlformats.org/markup-compatibility/2006">
          <mc:Choice Requires="x14">
            <control shapeId="21546" r:id="rId45" name="Option Button 42">
              <controlPr defaultSize="0" autoFill="0" autoLine="0" autoPict="0">
                <anchor moveWithCells="1" sizeWithCells="1">
                  <from>
                    <xdr:col>5</xdr:col>
                    <xdr:colOff>19050</xdr:colOff>
                    <xdr:row>41</xdr:row>
                    <xdr:rowOff>200025</xdr:rowOff>
                  </from>
                  <to>
                    <xdr:col>5</xdr:col>
                    <xdr:colOff>609600</xdr:colOff>
                    <xdr:row>41</xdr:row>
                    <xdr:rowOff>419100</xdr:rowOff>
                  </to>
                </anchor>
              </controlPr>
            </control>
          </mc:Choice>
        </mc:AlternateContent>
        <mc:AlternateContent xmlns:mc="http://schemas.openxmlformats.org/markup-compatibility/2006">
          <mc:Choice Requires="x14">
            <control shapeId="21547" r:id="rId46" name="Option Button 43">
              <controlPr defaultSize="0" autoFill="0" autoLine="0" autoPict="0">
                <anchor moveWithCells="1" sizeWithCells="1">
                  <from>
                    <xdr:col>1</xdr:col>
                    <xdr:colOff>504825</xdr:colOff>
                    <xdr:row>41</xdr:row>
                    <xdr:rowOff>200025</xdr:rowOff>
                  </from>
                  <to>
                    <xdr:col>1</xdr:col>
                    <xdr:colOff>904875</xdr:colOff>
                    <xdr:row>41</xdr:row>
                    <xdr:rowOff>419100</xdr:rowOff>
                  </to>
                </anchor>
              </controlPr>
            </control>
          </mc:Choice>
        </mc:AlternateContent>
        <mc:AlternateContent xmlns:mc="http://schemas.openxmlformats.org/markup-compatibility/2006">
          <mc:Choice Requires="x14">
            <control shapeId="21548" r:id="rId47" name="Option Button 44">
              <controlPr defaultSize="0" autoFill="0" autoLine="0" autoPict="0">
                <anchor moveWithCells="1" sizeWithCells="1">
                  <from>
                    <xdr:col>1</xdr:col>
                    <xdr:colOff>57150</xdr:colOff>
                    <xdr:row>41</xdr:row>
                    <xdr:rowOff>200025</xdr:rowOff>
                  </from>
                  <to>
                    <xdr:col>1</xdr:col>
                    <xdr:colOff>466725</xdr:colOff>
                    <xdr:row>41</xdr:row>
                    <xdr:rowOff>419100</xdr:rowOff>
                  </to>
                </anchor>
              </controlPr>
            </control>
          </mc:Choice>
        </mc:AlternateContent>
        <mc:AlternateContent xmlns:mc="http://schemas.openxmlformats.org/markup-compatibility/2006">
          <mc:Choice Requires="x14">
            <control shapeId="21549" r:id="rId48" name="Group Box 45">
              <controlPr defaultSize="0" autoFill="0" autoPict="0">
                <anchor moveWithCells="1" sizeWithCells="1">
                  <from>
                    <xdr:col>1</xdr:col>
                    <xdr:colOff>0</xdr:colOff>
                    <xdr:row>42</xdr:row>
                    <xdr:rowOff>0</xdr:rowOff>
                  </from>
                  <to>
                    <xdr:col>5</xdr:col>
                    <xdr:colOff>800100</xdr:colOff>
                    <xdr:row>43</xdr:row>
                    <xdr:rowOff>0</xdr:rowOff>
                  </to>
                </anchor>
              </controlPr>
            </control>
          </mc:Choice>
        </mc:AlternateContent>
        <mc:AlternateContent xmlns:mc="http://schemas.openxmlformats.org/markup-compatibility/2006">
          <mc:Choice Requires="x14">
            <control shapeId="21550" r:id="rId49" name="Option Button 46">
              <controlPr defaultSize="0" autoFill="0" autoLine="0" autoPict="0">
                <anchor moveWithCells="1" sizeWithCells="1">
                  <from>
                    <xdr:col>5</xdr:col>
                    <xdr:colOff>19050</xdr:colOff>
                    <xdr:row>42</xdr:row>
                    <xdr:rowOff>200025</xdr:rowOff>
                  </from>
                  <to>
                    <xdr:col>5</xdr:col>
                    <xdr:colOff>609600</xdr:colOff>
                    <xdr:row>42</xdr:row>
                    <xdr:rowOff>419100</xdr:rowOff>
                  </to>
                </anchor>
              </controlPr>
            </control>
          </mc:Choice>
        </mc:AlternateContent>
        <mc:AlternateContent xmlns:mc="http://schemas.openxmlformats.org/markup-compatibility/2006">
          <mc:Choice Requires="x14">
            <control shapeId="21551" r:id="rId50" name="Option Button 47">
              <controlPr defaultSize="0" autoFill="0" autoLine="0" autoPict="0">
                <anchor moveWithCells="1" sizeWithCells="1">
                  <from>
                    <xdr:col>1</xdr:col>
                    <xdr:colOff>504825</xdr:colOff>
                    <xdr:row>42</xdr:row>
                    <xdr:rowOff>200025</xdr:rowOff>
                  </from>
                  <to>
                    <xdr:col>1</xdr:col>
                    <xdr:colOff>904875</xdr:colOff>
                    <xdr:row>42</xdr:row>
                    <xdr:rowOff>419100</xdr:rowOff>
                  </to>
                </anchor>
              </controlPr>
            </control>
          </mc:Choice>
        </mc:AlternateContent>
        <mc:AlternateContent xmlns:mc="http://schemas.openxmlformats.org/markup-compatibility/2006">
          <mc:Choice Requires="x14">
            <control shapeId="21552" r:id="rId51" name="Option Button 48">
              <controlPr defaultSize="0" autoFill="0" autoLine="0" autoPict="0">
                <anchor moveWithCells="1" sizeWithCells="1">
                  <from>
                    <xdr:col>1</xdr:col>
                    <xdr:colOff>57150</xdr:colOff>
                    <xdr:row>42</xdr:row>
                    <xdr:rowOff>200025</xdr:rowOff>
                  </from>
                  <to>
                    <xdr:col>1</xdr:col>
                    <xdr:colOff>466725</xdr:colOff>
                    <xdr:row>42</xdr:row>
                    <xdr:rowOff>419100</xdr:rowOff>
                  </to>
                </anchor>
              </controlPr>
            </control>
          </mc:Choice>
        </mc:AlternateContent>
        <mc:AlternateContent xmlns:mc="http://schemas.openxmlformats.org/markup-compatibility/2006">
          <mc:Choice Requires="x14">
            <control shapeId="21553" r:id="rId52" name="Group Box 49">
              <controlPr defaultSize="0" autoFill="0" autoPict="0">
                <anchor moveWithCells="1" sizeWithCells="1">
                  <from>
                    <xdr:col>1</xdr:col>
                    <xdr:colOff>0</xdr:colOff>
                    <xdr:row>43</xdr:row>
                    <xdr:rowOff>0</xdr:rowOff>
                  </from>
                  <to>
                    <xdr:col>5</xdr:col>
                    <xdr:colOff>800100</xdr:colOff>
                    <xdr:row>44</xdr:row>
                    <xdr:rowOff>0</xdr:rowOff>
                  </to>
                </anchor>
              </controlPr>
            </control>
          </mc:Choice>
        </mc:AlternateContent>
        <mc:AlternateContent xmlns:mc="http://schemas.openxmlformats.org/markup-compatibility/2006">
          <mc:Choice Requires="x14">
            <control shapeId="21554" r:id="rId53" name="Option Button 50">
              <controlPr defaultSize="0" autoFill="0" autoLine="0" autoPict="0">
                <anchor moveWithCells="1" sizeWithCells="1">
                  <from>
                    <xdr:col>5</xdr:col>
                    <xdr:colOff>19050</xdr:colOff>
                    <xdr:row>43</xdr:row>
                    <xdr:rowOff>200025</xdr:rowOff>
                  </from>
                  <to>
                    <xdr:col>5</xdr:col>
                    <xdr:colOff>609600</xdr:colOff>
                    <xdr:row>43</xdr:row>
                    <xdr:rowOff>419100</xdr:rowOff>
                  </to>
                </anchor>
              </controlPr>
            </control>
          </mc:Choice>
        </mc:AlternateContent>
        <mc:AlternateContent xmlns:mc="http://schemas.openxmlformats.org/markup-compatibility/2006">
          <mc:Choice Requires="x14">
            <control shapeId="21555" r:id="rId54" name="Option Button 51">
              <controlPr defaultSize="0" autoFill="0" autoLine="0" autoPict="0">
                <anchor moveWithCells="1" sizeWithCells="1">
                  <from>
                    <xdr:col>1</xdr:col>
                    <xdr:colOff>504825</xdr:colOff>
                    <xdr:row>43</xdr:row>
                    <xdr:rowOff>200025</xdr:rowOff>
                  </from>
                  <to>
                    <xdr:col>1</xdr:col>
                    <xdr:colOff>904875</xdr:colOff>
                    <xdr:row>43</xdr:row>
                    <xdr:rowOff>419100</xdr:rowOff>
                  </to>
                </anchor>
              </controlPr>
            </control>
          </mc:Choice>
        </mc:AlternateContent>
        <mc:AlternateContent xmlns:mc="http://schemas.openxmlformats.org/markup-compatibility/2006">
          <mc:Choice Requires="x14">
            <control shapeId="21556" r:id="rId55" name="Option Button 52">
              <controlPr defaultSize="0" autoFill="0" autoLine="0" autoPict="0">
                <anchor moveWithCells="1" sizeWithCells="1">
                  <from>
                    <xdr:col>1</xdr:col>
                    <xdr:colOff>57150</xdr:colOff>
                    <xdr:row>43</xdr:row>
                    <xdr:rowOff>200025</xdr:rowOff>
                  </from>
                  <to>
                    <xdr:col>1</xdr:col>
                    <xdr:colOff>466725</xdr:colOff>
                    <xdr:row>43</xdr:row>
                    <xdr:rowOff>419100</xdr:rowOff>
                  </to>
                </anchor>
              </controlPr>
            </control>
          </mc:Choice>
        </mc:AlternateContent>
        <mc:AlternateContent xmlns:mc="http://schemas.openxmlformats.org/markup-compatibility/2006">
          <mc:Choice Requires="x14">
            <control shapeId="21557" r:id="rId56" name="Group Box 53">
              <controlPr defaultSize="0" autoFill="0" autoPict="0">
                <anchor moveWithCells="1" sizeWithCells="1">
                  <from>
                    <xdr:col>1</xdr:col>
                    <xdr:colOff>0</xdr:colOff>
                    <xdr:row>49</xdr:row>
                    <xdr:rowOff>0</xdr:rowOff>
                  </from>
                  <to>
                    <xdr:col>5</xdr:col>
                    <xdr:colOff>800100</xdr:colOff>
                    <xdr:row>50</xdr:row>
                    <xdr:rowOff>0</xdr:rowOff>
                  </to>
                </anchor>
              </controlPr>
            </control>
          </mc:Choice>
        </mc:AlternateContent>
        <mc:AlternateContent xmlns:mc="http://schemas.openxmlformats.org/markup-compatibility/2006">
          <mc:Choice Requires="x14">
            <control shapeId="21558" r:id="rId57" name="Option Button 54">
              <controlPr defaultSize="0" autoFill="0" autoLine="0" autoPict="0">
                <anchor moveWithCells="1" sizeWithCells="1">
                  <from>
                    <xdr:col>5</xdr:col>
                    <xdr:colOff>19050</xdr:colOff>
                    <xdr:row>49</xdr:row>
                    <xdr:rowOff>200025</xdr:rowOff>
                  </from>
                  <to>
                    <xdr:col>5</xdr:col>
                    <xdr:colOff>609600</xdr:colOff>
                    <xdr:row>49</xdr:row>
                    <xdr:rowOff>419100</xdr:rowOff>
                  </to>
                </anchor>
              </controlPr>
            </control>
          </mc:Choice>
        </mc:AlternateContent>
        <mc:AlternateContent xmlns:mc="http://schemas.openxmlformats.org/markup-compatibility/2006">
          <mc:Choice Requires="x14">
            <control shapeId="21559" r:id="rId58" name="Option Button 55">
              <controlPr defaultSize="0" autoFill="0" autoLine="0" autoPict="0">
                <anchor moveWithCells="1" sizeWithCells="1">
                  <from>
                    <xdr:col>1</xdr:col>
                    <xdr:colOff>504825</xdr:colOff>
                    <xdr:row>49</xdr:row>
                    <xdr:rowOff>200025</xdr:rowOff>
                  </from>
                  <to>
                    <xdr:col>1</xdr:col>
                    <xdr:colOff>904875</xdr:colOff>
                    <xdr:row>49</xdr:row>
                    <xdr:rowOff>419100</xdr:rowOff>
                  </to>
                </anchor>
              </controlPr>
            </control>
          </mc:Choice>
        </mc:AlternateContent>
        <mc:AlternateContent xmlns:mc="http://schemas.openxmlformats.org/markup-compatibility/2006">
          <mc:Choice Requires="x14">
            <control shapeId="21560" r:id="rId59" name="Option Button 56">
              <controlPr defaultSize="0" autoFill="0" autoLine="0" autoPict="0">
                <anchor moveWithCells="1" sizeWithCells="1">
                  <from>
                    <xdr:col>1</xdr:col>
                    <xdr:colOff>57150</xdr:colOff>
                    <xdr:row>49</xdr:row>
                    <xdr:rowOff>200025</xdr:rowOff>
                  </from>
                  <to>
                    <xdr:col>1</xdr:col>
                    <xdr:colOff>466725</xdr:colOff>
                    <xdr:row>49</xdr:row>
                    <xdr:rowOff>419100</xdr:rowOff>
                  </to>
                </anchor>
              </controlPr>
            </control>
          </mc:Choice>
        </mc:AlternateContent>
        <mc:AlternateContent xmlns:mc="http://schemas.openxmlformats.org/markup-compatibility/2006">
          <mc:Choice Requires="x14">
            <control shapeId="21561" r:id="rId60" name="Group Box 57">
              <controlPr defaultSize="0" autoFill="0" autoPict="0">
                <anchor moveWithCells="1" sizeWithCells="1">
                  <from>
                    <xdr:col>1</xdr:col>
                    <xdr:colOff>0</xdr:colOff>
                    <xdr:row>50</xdr:row>
                    <xdr:rowOff>0</xdr:rowOff>
                  </from>
                  <to>
                    <xdr:col>5</xdr:col>
                    <xdr:colOff>800100</xdr:colOff>
                    <xdr:row>51</xdr:row>
                    <xdr:rowOff>0</xdr:rowOff>
                  </to>
                </anchor>
              </controlPr>
            </control>
          </mc:Choice>
        </mc:AlternateContent>
        <mc:AlternateContent xmlns:mc="http://schemas.openxmlformats.org/markup-compatibility/2006">
          <mc:Choice Requires="x14">
            <control shapeId="21562" r:id="rId61" name="Option Button 58">
              <controlPr defaultSize="0" autoFill="0" autoLine="0" autoPict="0">
                <anchor moveWithCells="1" sizeWithCells="1">
                  <from>
                    <xdr:col>5</xdr:col>
                    <xdr:colOff>19050</xdr:colOff>
                    <xdr:row>50</xdr:row>
                    <xdr:rowOff>200025</xdr:rowOff>
                  </from>
                  <to>
                    <xdr:col>5</xdr:col>
                    <xdr:colOff>609600</xdr:colOff>
                    <xdr:row>50</xdr:row>
                    <xdr:rowOff>419100</xdr:rowOff>
                  </to>
                </anchor>
              </controlPr>
            </control>
          </mc:Choice>
        </mc:AlternateContent>
        <mc:AlternateContent xmlns:mc="http://schemas.openxmlformats.org/markup-compatibility/2006">
          <mc:Choice Requires="x14">
            <control shapeId="21563" r:id="rId62" name="Option Button 59">
              <controlPr defaultSize="0" autoFill="0" autoLine="0" autoPict="0">
                <anchor moveWithCells="1" sizeWithCells="1">
                  <from>
                    <xdr:col>1</xdr:col>
                    <xdr:colOff>504825</xdr:colOff>
                    <xdr:row>50</xdr:row>
                    <xdr:rowOff>200025</xdr:rowOff>
                  </from>
                  <to>
                    <xdr:col>1</xdr:col>
                    <xdr:colOff>904875</xdr:colOff>
                    <xdr:row>50</xdr:row>
                    <xdr:rowOff>419100</xdr:rowOff>
                  </to>
                </anchor>
              </controlPr>
            </control>
          </mc:Choice>
        </mc:AlternateContent>
        <mc:AlternateContent xmlns:mc="http://schemas.openxmlformats.org/markup-compatibility/2006">
          <mc:Choice Requires="x14">
            <control shapeId="21564" r:id="rId63" name="Option Button 60">
              <controlPr defaultSize="0" autoFill="0" autoLine="0" autoPict="0">
                <anchor moveWithCells="1" sizeWithCells="1">
                  <from>
                    <xdr:col>1</xdr:col>
                    <xdr:colOff>57150</xdr:colOff>
                    <xdr:row>50</xdr:row>
                    <xdr:rowOff>200025</xdr:rowOff>
                  </from>
                  <to>
                    <xdr:col>1</xdr:col>
                    <xdr:colOff>466725</xdr:colOff>
                    <xdr:row>50</xdr:row>
                    <xdr:rowOff>419100</xdr:rowOff>
                  </to>
                </anchor>
              </controlPr>
            </control>
          </mc:Choice>
        </mc:AlternateContent>
        <mc:AlternateContent xmlns:mc="http://schemas.openxmlformats.org/markup-compatibility/2006">
          <mc:Choice Requires="x14">
            <control shapeId="21565" r:id="rId64" name="Group Box 61">
              <controlPr defaultSize="0" autoFill="0" autoPict="0">
                <anchor moveWithCells="1" sizeWithCells="1">
                  <from>
                    <xdr:col>1</xdr:col>
                    <xdr:colOff>0</xdr:colOff>
                    <xdr:row>51</xdr:row>
                    <xdr:rowOff>0</xdr:rowOff>
                  </from>
                  <to>
                    <xdr:col>5</xdr:col>
                    <xdr:colOff>800100</xdr:colOff>
                    <xdr:row>52</xdr:row>
                    <xdr:rowOff>0</xdr:rowOff>
                  </to>
                </anchor>
              </controlPr>
            </control>
          </mc:Choice>
        </mc:AlternateContent>
        <mc:AlternateContent xmlns:mc="http://schemas.openxmlformats.org/markup-compatibility/2006">
          <mc:Choice Requires="x14">
            <control shapeId="21566" r:id="rId65" name="Option Button 62">
              <controlPr defaultSize="0" autoFill="0" autoLine="0" autoPict="0">
                <anchor moveWithCells="1" sizeWithCells="1">
                  <from>
                    <xdr:col>5</xdr:col>
                    <xdr:colOff>19050</xdr:colOff>
                    <xdr:row>51</xdr:row>
                    <xdr:rowOff>200025</xdr:rowOff>
                  </from>
                  <to>
                    <xdr:col>5</xdr:col>
                    <xdr:colOff>609600</xdr:colOff>
                    <xdr:row>51</xdr:row>
                    <xdr:rowOff>419100</xdr:rowOff>
                  </to>
                </anchor>
              </controlPr>
            </control>
          </mc:Choice>
        </mc:AlternateContent>
        <mc:AlternateContent xmlns:mc="http://schemas.openxmlformats.org/markup-compatibility/2006">
          <mc:Choice Requires="x14">
            <control shapeId="21567" r:id="rId66" name="Option Button 63">
              <controlPr defaultSize="0" autoFill="0" autoLine="0" autoPict="0">
                <anchor moveWithCells="1" sizeWithCells="1">
                  <from>
                    <xdr:col>1</xdr:col>
                    <xdr:colOff>504825</xdr:colOff>
                    <xdr:row>51</xdr:row>
                    <xdr:rowOff>200025</xdr:rowOff>
                  </from>
                  <to>
                    <xdr:col>1</xdr:col>
                    <xdr:colOff>904875</xdr:colOff>
                    <xdr:row>51</xdr:row>
                    <xdr:rowOff>419100</xdr:rowOff>
                  </to>
                </anchor>
              </controlPr>
            </control>
          </mc:Choice>
        </mc:AlternateContent>
        <mc:AlternateContent xmlns:mc="http://schemas.openxmlformats.org/markup-compatibility/2006">
          <mc:Choice Requires="x14">
            <control shapeId="21568" r:id="rId67" name="Option Button 64">
              <controlPr defaultSize="0" autoFill="0" autoLine="0" autoPict="0">
                <anchor moveWithCells="1" sizeWithCells="1">
                  <from>
                    <xdr:col>1</xdr:col>
                    <xdr:colOff>57150</xdr:colOff>
                    <xdr:row>51</xdr:row>
                    <xdr:rowOff>200025</xdr:rowOff>
                  </from>
                  <to>
                    <xdr:col>1</xdr:col>
                    <xdr:colOff>466725</xdr:colOff>
                    <xdr:row>51</xdr:row>
                    <xdr:rowOff>419100</xdr:rowOff>
                  </to>
                </anchor>
              </controlPr>
            </control>
          </mc:Choice>
        </mc:AlternateContent>
        <mc:AlternateContent xmlns:mc="http://schemas.openxmlformats.org/markup-compatibility/2006">
          <mc:Choice Requires="x14">
            <control shapeId="21569" r:id="rId68" name="Group Box 65">
              <controlPr defaultSize="0" autoFill="0" autoPict="0">
                <anchor moveWithCells="1" sizeWithCells="1">
                  <from>
                    <xdr:col>1</xdr:col>
                    <xdr:colOff>0</xdr:colOff>
                    <xdr:row>55</xdr:row>
                    <xdr:rowOff>0</xdr:rowOff>
                  </from>
                  <to>
                    <xdr:col>5</xdr:col>
                    <xdr:colOff>800100</xdr:colOff>
                    <xdr:row>56</xdr:row>
                    <xdr:rowOff>0</xdr:rowOff>
                  </to>
                </anchor>
              </controlPr>
            </control>
          </mc:Choice>
        </mc:AlternateContent>
        <mc:AlternateContent xmlns:mc="http://schemas.openxmlformats.org/markup-compatibility/2006">
          <mc:Choice Requires="x14">
            <control shapeId="21570" r:id="rId69" name="Option Button 66">
              <controlPr defaultSize="0" autoFill="0" autoLine="0" autoPict="0">
                <anchor moveWithCells="1" sizeWithCells="1">
                  <from>
                    <xdr:col>5</xdr:col>
                    <xdr:colOff>19050</xdr:colOff>
                    <xdr:row>55</xdr:row>
                    <xdr:rowOff>200025</xdr:rowOff>
                  </from>
                  <to>
                    <xdr:col>5</xdr:col>
                    <xdr:colOff>609600</xdr:colOff>
                    <xdr:row>55</xdr:row>
                    <xdr:rowOff>419100</xdr:rowOff>
                  </to>
                </anchor>
              </controlPr>
            </control>
          </mc:Choice>
        </mc:AlternateContent>
        <mc:AlternateContent xmlns:mc="http://schemas.openxmlformats.org/markup-compatibility/2006">
          <mc:Choice Requires="x14">
            <control shapeId="21571" r:id="rId70" name="Option Button 67">
              <controlPr defaultSize="0" autoFill="0" autoLine="0" autoPict="0">
                <anchor moveWithCells="1" sizeWithCells="1">
                  <from>
                    <xdr:col>1</xdr:col>
                    <xdr:colOff>504825</xdr:colOff>
                    <xdr:row>55</xdr:row>
                    <xdr:rowOff>200025</xdr:rowOff>
                  </from>
                  <to>
                    <xdr:col>1</xdr:col>
                    <xdr:colOff>904875</xdr:colOff>
                    <xdr:row>55</xdr:row>
                    <xdr:rowOff>419100</xdr:rowOff>
                  </to>
                </anchor>
              </controlPr>
            </control>
          </mc:Choice>
        </mc:AlternateContent>
        <mc:AlternateContent xmlns:mc="http://schemas.openxmlformats.org/markup-compatibility/2006">
          <mc:Choice Requires="x14">
            <control shapeId="21572" r:id="rId71" name="Option Button 68">
              <controlPr defaultSize="0" autoFill="0" autoLine="0" autoPict="0">
                <anchor moveWithCells="1" sizeWithCells="1">
                  <from>
                    <xdr:col>1</xdr:col>
                    <xdr:colOff>57150</xdr:colOff>
                    <xdr:row>55</xdr:row>
                    <xdr:rowOff>200025</xdr:rowOff>
                  </from>
                  <to>
                    <xdr:col>1</xdr:col>
                    <xdr:colOff>466725</xdr:colOff>
                    <xdr:row>55</xdr:row>
                    <xdr:rowOff>419100</xdr:rowOff>
                  </to>
                </anchor>
              </controlPr>
            </control>
          </mc:Choice>
        </mc:AlternateContent>
        <mc:AlternateContent xmlns:mc="http://schemas.openxmlformats.org/markup-compatibility/2006">
          <mc:Choice Requires="x14">
            <control shapeId="21573" r:id="rId72" name="Group Box 69">
              <controlPr defaultSize="0" autoFill="0" autoPict="0">
                <anchor moveWithCells="1" sizeWithCells="1">
                  <from>
                    <xdr:col>1</xdr:col>
                    <xdr:colOff>0</xdr:colOff>
                    <xdr:row>56</xdr:row>
                    <xdr:rowOff>0</xdr:rowOff>
                  </from>
                  <to>
                    <xdr:col>5</xdr:col>
                    <xdr:colOff>800100</xdr:colOff>
                    <xdr:row>57</xdr:row>
                    <xdr:rowOff>0</xdr:rowOff>
                  </to>
                </anchor>
              </controlPr>
            </control>
          </mc:Choice>
        </mc:AlternateContent>
        <mc:AlternateContent xmlns:mc="http://schemas.openxmlformats.org/markup-compatibility/2006">
          <mc:Choice Requires="x14">
            <control shapeId="21574" r:id="rId73" name="Option Button 70">
              <controlPr defaultSize="0" autoFill="0" autoLine="0" autoPict="0">
                <anchor moveWithCells="1" sizeWithCells="1">
                  <from>
                    <xdr:col>5</xdr:col>
                    <xdr:colOff>19050</xdr:colOff>
                    <xdr:row>56</xdr:row>
                    <xdr:rowOff>200025</xdr:rowOff>
                  </from>
                  <to>
                    <xdr:col>5</xdr:col>
                    <xdr:colOff>609600</xdr:colOff>
                    <xdr:row>56</xdr:row>
                    <xdr:rowOff>419100</xdr:rowOff>
                  </to>
                </anchor>
              </controlPr>
            </control>
          </mc:Choice>
        </mc:AlternateContent>
        <mc:AlternateContent xmlns:mc="http://schemas.openxmlformats.org/markup-compatibility/2006">
          <mc:Choice Requires="x14">
            <control shapeId="21575" r:id="rId74" name="Option Button 71">
              <controlPr defaultSize="0" autoFill="0" autoLine="0" autoPict="0">
                <anchor moveWithCells="1" sizeWithCells="1">
                  <from>
                    <xdr:col>1</xdr:col>
                    <xdr:colOff>504825</xdr:colOff>
                    <xdr:row>56</xdr:row>
                    <xdr:rowOff>200025</xdr:rowOff>
                  </from>
                  <to>
                    <xdr:col>1</xdr:col>
                    <xdr:colOff>904875</xdr:colOff>
                    <xdr:row>56</xdr:row>
                    <xdr:rowOff>419100</xdr:rowOff>
                  </to>
                </anchor>
              </controlPr>
            </control>
          </mc:Choice>
        </mc:AlternateContent>
        <mc:AlternateContent xmlns:mc="http://schemas.openxmlformats.org/markup-compatibility/2006">
          <mc:Choice Requires="x14">
            <control shapeId="21576" r:id="rId75" name="Option Button 72">
              <controlPr defaultSize="0" autoFill="0" autoLine="0" autoPict="0">
                <anchor moveWithCells="1" sizeWithCells="1">
                  <from>
                    <xdr:col>1</xdr:col>
                    <xdr:colOff>57150</xdr:colOff>
                    <xdr:row>56</xdr:row>
                    <xdr:rowOff>200025</xdr:rowOff>
                  </from>
                  <to>
                    <xdr:col>1</xdr:col>
                    <xdr:colOff>466725</xdr:colOff>
                    <xdr:row>56</xdr:row>
                    <xdr:rowOff>419100</xdr:rowOff>
                  </to>
                </anchor>
              </controlPr>
            </control>
          </mc:Choice>
        </mc:AlternateContent>
        <mc:AlternateContent xmlns:mc="http://schemas.openxmlformats.org/markup-compatibility/2006">
          <mc:Choice Requires="x14">
            <control shapeId="21577" r:id="rId76" name="Group Box 73">
              <controlPr defaultSize="0" autoFill="0" autoPict="0">
                <anchor moveWithCells="1" sizeWithCells="1">
                  <from>
                    <xdr:col>1</xdr:col>
                    <xdr:colOff>0</xdr:colOff>
                    <xdr:row>71</xdr:row>
                    <xdr:rowOff>0</xdr:rowOff>
                  </from>
                  <to>
                    <xdr:col>5</xdr:col>
                    <xdr:colOff>800100</xdr:colOff>
                    <xdr:row>72</xdr:row>
                    <xdr:rowOff>0</xdr:rowOff>
                  </to>
                </anchor>
              </controlPr>
            </control>
          </mc:Choice>
        </mc:AlternateContent>
        <mc:AlternateContent xmlns:mc="http://schemas.openxmlformats.org/markup-compatibility/2006">
          <mc:Choice Requires="x14">
            <control shapeId="21578" r:id="rId77" name="Option Button 74">
              <controlPr defaultSize="0" autoFill="0" autoLine="0" autoPict="0">
                <anchor moveWithCells="1" sizeWithCells="1">
                  <from>
                    <xdr:col>5</xdr:col>
                    <xdr:colOff>19050</xdr:colOff>
                    <xdr:row>71</xdr:row>
                    <xdr:rowOff>200025</xdr:rowOff>
                  </from>
                  <to>
                    <xdr:col>5</xdr:col>
                    <xdr:colOff>609600</xdr:colOff>
                    <xdr:row>71</xdr:row>
                    <xdr:rowOff>419100</xdr:rowOff>
                  </to>
                </anchor>
              </controlPr>
            </control>
          </mc:Choice>
        </mc:AlternateContent>
        <mc:AlternateContent xmlns:mc="http://schemas.openxmlformats.org/markup-compatibility/2006">
          <mc:Choice Requires="x14">
            <control shapeId="21579" r:id="rId78" name="Option Button 75">
              <controlPr defaultSize="0" autoFill="0" autoLine="0" autoPict="0">
                <anchor moveWithCells="1" sizeWithCells="1">
                  <from>
                    <xdr:col>1</xdr:col>
                    <xdr:colOff>504825</xdr:colOff>
                    <xdr:row>71</xdr:row>
                    <xdr:rowOff>200025</xdr:rowOff>
                  </from>
                  <to>
                    <xdr:col>1</xdr:col>
                    <xdr:colOff>904875</xdr:colOff>
                    <xdr:row>71</xdr:row>
                    <xdr:rowOff>419100</xdr:rowOff>
                  </to>
                </anchor>
              </controlPr>
            </control>
          </mc:Choice>
        </mc:AlternateContent>
        <mc:AlternateContent xmlns:mc="http://schemas.openxmlformats.org/markup-compatibility/2006">
          <mc:Choice Requires="x14">
            <control shapeId="21580" r:id="rId79" name="Option Button 76">
              <controlPr defaultSize="0" autoFill="0" autoLine="0" autoPict="0">
                <anchor moveWithCells="1" sizeWithCells="1">
                  <from>
                    <xdr:col>1</xdr:col>
                    <xdr:colOff>57150</xdr:colOff>
                    <xdr:row>71</xdr:row>
                    <xdr:rowOff>200025</xdr:rowOff>
                  </from>
                  <to>
                    <xdr:col>1</xdr:col>
                    <xdr:colOff>466725</xdr:colOff>
                    <xdr:row>71</xdr:row>
                    <xdr:rowOff>419100</xdr:rowOff>
                  </to>
                </anchor>
              </controlPr>
            </control>
          </mc:Choice>
        </mc:AlternateContent>
        <mc:AlternateContent xmlns:mc="http://schemas.openxmlformats.org/markup-compatibility/2006">
          <mc:Choice Requires="x14">
            <control shapeId="21581" r:id="rId80" name="Group Box 77">
              <controlPr defaultSize="0" autoFill="0" autoPict="0">
                <anchor moveWithCells="1" sizeWithCells="1">
                  <from>
                    <xdr:col>1</xdr:col>
                    <xdr:colOff>0</xdr:colOff>
                    <xdr:row>72</xdr:row>
                    <xdr:rowOff>0</xdr:rowOff>
                  </from>
                  <to>
                    <xdr:col>5</xdr:col>
                    <xdr:colOff>800100</xdr:colOff>
                    <xdr:row>73</xdr:row>
                    <xdr:rowOff>0</xdr:rowOff>
                  </to>
                </anchor>
              </controlPr>
            </control>
          </mc:Choice>
        </mc:AlternateContent>
        <mc:AlternateContent xmlns:mc="http://schemas.openxmlformats.org/markup-compatibility/2006">
          <mc:Choice Requires="x14">
            <control shapeId="21582" r:id="rId81" name="Option Button 78">
              <controlPr defaultSize="0" autoFill="0" autoLine="0" autoPict="0">
                <anchor moveWithCells="1" sizeWithCells="1">
                  <from>
                    <xdr:col>5</xdr:col>
                    <xdr:colOff>19050</xdr:colOff>
                    <xdr:row>72</xdr:row>
                    <xdr:rowOff>200025</xdr:rowOff>
                  </from>
                  <to>
                    <xdr:col>5</xdr:col>
                    <xdr:colOff>609600</xdr:colOff>
                    <xdr:row>72</xdr:row>
                    <xdr:rowOff>419100</xdr:rowOff>
                  </to>
                </anchor>
              </controlPr>
            </control>
          </mc:Choice>
        </mc:AlternateContent>
        <mc:AlternateContent xmlns:mc="http://schemas.openxmlformats.org/markup-compatibility/2006">
          <mc:Choice Requires="x14">
            <control shapeId="21583" r:id="rId82" name="Option Button 79">
              <controlPr defaultSize="0" autoFill="0" autoLine="0" autoPict="0">
                <anchor moveWithCells="1" sizeWithCells="1">
                  <from>
                    <xdr:col>1</xdr:col>
                    <xdr:colOff>504825</xdr:colOff>
                    <xdr:row>72</xdr:row>
                    <xdr:rowOff>200025</xdr:rowOff>
                  </from>
                  <to>
                    <xdr:col>1</xdr:col>
                    <xdr:colOff>904875</xdr:colOff>
                    <xdr:row>72</xdr:row>
                    <xdr:rowOff>419100</xdr:rowOff>
                  </to>
                </anchor>
              </controlPr>
            </control>
          </mc:Choice>
        </mc:AlternateContent>
        <mc:AlternateContent xmlns:mc="http://schemas.openxmlformats.org/markup-compatibility/2006">
          <mc:Choice Requires="x14">
            <control shapeId="21584" r:id="rId83" name="Option Button 80">
              <controlPr defaultSize="0" autoFill="0" autoLine="0" autoPict="0">
                <anchor moveWithCells="1" sizeWithCells="1">
                  <from>
                    <xdr:col>1</xdr:col>
                    <xdr:colOff>57150</xdr:colOff>
                    <xdr:row>72</xdr:row>
                    <xdr:rowOff>200025</xdr:rowOff>
                  </from>
                  <to>
                    <xdr:col>1</xdr:col>
                    <xdr:colOff>466725</xdr:colOff>
                    <xdr:row>72</xdr:row>
                    <xdr:rowOff>419100</xdr:rowOff>
                  </to>
                </anchor>
              </controlPr>
            </control>
          </mc:Choice>
        </mc:AlternateContent>
        <mc:AlternateContent xmlns:mc="http://schemas.openxmlformats.org/markup-compatibility/2006">
          <mc:Choice Requires="x14">
            <control shapeId="21585" r:id="rId84" name="Group Box 81">
              <controlPr defaultSize="0" autoFill="0" autoPict="0">
                <anchor moveWithCells="1" sizeWithCells="1">
                  <from>
                    <xdr:col>1</xdr:col>
                    <xdr:colOff>0</xdr:colOff>
                    <xdr:row>78</xdr:row>
                    <xdr:rowOff>0</xdr:rowOff>
                  </from>
                  <to>
                    <xdr:col>5</xdr:col>
                    <xdr:colOff>800100</xdr:colOff>
                    <xdr:row>79</xdr:row>
                    <xdr:rowOff>0</xdr:rowOff>
                  </to>
                </anchor>
              </controlPr>
            </control>
          </mc:Choice>
        </mc:AlternateContent>
        <mc:AlternateContent xmlns:mc="http://schemas.openxmlformats.org/markup-compatibility/2006">
          <mc:Choice Requires="x14">
            <control shapeId="21586" r:id="rId85" name="Option Button 82">
              <controlPr defaultSize="0" autoFill="0" autoLine="0" autoPict="0">
                <anchor moveWithCells="1" sizeWithCells="1">
                  <from>
                    <xdr:col>5</xdr:col>
                    <xdr:colOff>19050</xdr:colOff>
                    <xdr:row>78</xdr:row>
                    <xdr:rowOff>200025</xdr:rowOff>
                  </from>
                  <to>
                    <xdr:col>5</xdr:col>
                    <xdr:colOff>609600</xdr:colOff>
                    <xdr:row>78</xdr:row>
                    <xdr:rowOff>419100</xdr:rowOff>
                  </to>
                </anchor>
              </controlPr>
            </control>
          </mc:Choice>
        </mc:AlternateContent>
        <mc:AlternateContent xmlns:mc="http://schemas.openxmlformats.org/markup-compatibility/2006">
          <mc:Choice Requires="x14">
            <control shapeId="21587" r:id="rId86" name="Option Button 83">
              <controlPr defaultSize="0" autoFill="0" autoLine="0" autoPict="0">
                <anchor moveWithCells="1" sizeWithCells="1">
                  <from>
                    <xdr:col>1</xdr:col>
                    <xdr:colOff>504825</xdr:colOff>
                    <xdr:row>78</xdr:row>
                    <xdr:rowOff>200025</xdr:rowOff>
                  </from>
                  <to>
                    <xdr:col>1</xdr:col>
                    <xdr:colOff>904875</xdr:colOff>
                    <xdr:row>78</xdr:row>
                    <xdr:rowOff>419100</xdr:rowOff>
                  </to>
                </anchor>
              </controlPr>
            </control>
          </mc:Choice>
        </mc:AlternateContent>
        <mc:AlternateContent xmlns:mc="http://schemas.openxmlformats.org/markup-compatibility/2006">
          <mc:Choice Requires="x14">
            <control shapeId="21588" r:id="rId87" name="Option Button 84">
              <controlPr defaultSize="0" autoFill="0" autoLine="0" autoPict="0">
                <anchor moveWithCells="1" sizeWithCells="1">
                  <from>
                    <xdr:col>1</xdr:col>
                    <xdr:colOff>57150</xdr:colOff>
                    <xdr:row>78</xdr:row>
                    <xdr:rowOff>200025</xdr:rowOff>
                  </from>
                  <to>
                    <xdr:col>1</xdr:col>
                    <xdr:colOff>466725</xdr:colOff>
                    <xdr:row>78</xdr:row>
                    <xdr:rowOff>419100</xdr:rowOff>
                  </to>
                </anchor>
              </controlPr>
            </control>
          </mc:Choice>
        </mc:AlternateContent>
        <mc:AlternateContent xmlns:mc="http://schemas.openxmlformats.org/markup-compatibility/2006">
          <mc:Choice Requires="x14">
            <control shapeId="21589" r:id="rId88" name="Group Box 85">
              <controlPr defaultSize="0" autoFill="0" autoPict="0">
                <anchor moveWithCells="1" sizeWithCells="1">
                  <from>
                    <xdr:col>1</xdr:col>
                    <xdr:colOff>0</xdr:colOff>
                    <xdr:row>79</xdr:row>
                    <xdr:rowOff>0</xdr:rowOff>
                  </from>
                  <to>
                    <xdr:col>5</xdr:col>
                    <xdr:colOff>800100</xdr:colOff>
                    <xdr:row>80</xdr:row>
                    <xdr:rowOff>0</xdr:rowOff>
                  </to>
                </anchor>
              </controlPr>
            </control>
          </mc:Choice>
        </mc:AlternateContent>
        <mc:AlternateContent xmlns:mc="http://schemas.openxmlformats.org/markup-compatibility/2006">
          <mc:Choice Requires="x14">
            <control shapeId="21590" r:id="rId89" name="Option Button 86">
              <controlPr defaultSize="0" autoFill="0" autoLine="0" autoPict="0">
                <anchor moveWithCells="1" sizeWithCells="1">
                  <from>
                    <xdr:col>5</xdr:col>
                    <xdr:colOff>19050</xdr:colOff>
                    <xdr:row>79</xdr:row>
                    <xdr:rowOff>200025</xdr:rowOff>
                  </from>
                  <to>
                    <xdr:col>5</xdr:col>
                    <xdr:colOff>609600</xdr:colOff>
                    <xdr:row>79</xdr:row>
                    <xdr:rowOff>419100</xdr:rowOff>
                  </to>
                </anchor>
              </controlPr>
            </control>
          </mc:Choice>
        </mc:AlternateContent>
        <mc:AlternateContent xmlns:mc="http://schemas.openxmlformats.org/markup-compatibility/2006">
          <mc:Choice Requires="x14">
            <control shapeId="21591" r:id="rId90" name="Option Button 87">
              <controlPr defaultSize="0" autoFill="0" autoLine="0" autoPict="0">
                <anchor moveWithCells="1" sizeWithCells="1">
                  <from>
                    <xdr:col>1</xdr:col>
                    <xdr:colOff>504825</xdr:colOff>
                    <xdr:row>79</xdr:row>
                    <xdr:rowOff>200025</xdr:rowOff>
                  </from>
                  <to>
                    <xdr:col>1</xdr:col>
                    <xdr:colOff>904875</xdr:colOff>
                    <xdr:row>79</xdr:row>
                    <xdr:rowOff>419100</xdr:rowOff>
                  </to>
                </anchor>
              </controlPr>
            </control>
          </mc:Choice>
        </mc:AlternateContent>
        <mc:AlternateContent xmlns:mc="http://schemas.openxmlformats.org/markup-compatibility/2006">
          <mc:Choice Requires="x14">
            <control shapeId="21592" r:id="rId91" name="Option Button 88">
              <controlPr defaultSize="0" autoFill="0" autoLine="0" autoPict="0">
                <anchor moveWithCells="1" sizeWithCells="1">
                  <from>
                    <xdr:col>1</xdr:col>
                    <xdr:colOff>57150</xdr:colOff>
                    <xdr:row>79</xdr:row>
                    <xdr:rowOff>200025</xdr:rowOff>
                  </from>
                  <to>
                    <xdr:col>1</xdr:col>
                    <xdr:colOff>466725</xdr:colOff>
                    <xdr:row>79</xdr:row>
                    <xdr:rowOff>419100</xdr:rowOff>
                  </to>
                </anchor>
              </controlPr>
            </control>
          </mc:Choice>
        </mc:AlternateContent>
        <mc:AlternateContent xmlns:mc="http://schemas.openxmlformats.org/markup-compatibility/2006">
          <mc:Choice Requires="x14">
            <control shapeId="21593" r:id="rId92" name="Group Box 89">
              <controlPr defaultSize="0" autoFill="0" autoPict="0">
                <anchor moveWithCells="1" sizeWithCells="1">
                  <from>
                    <xdr:col>1</xdr:col>
                    <xdr:colOff>0</xdr:colOff>
                    <xdr:row>83</xdr:row>
                    <xdr:rowOff>0</xdr:rowOff>
                  </from>
                  <to>
                    <xdr:col>5</xdr:col>
                    <xdr:colOff>800100</xdr:colOff>
                    <xdr:row>84</xdr:row>
                    <xdr:rowOff>0</xdr:rowOff>
                  </to>
                </anchor>
              </controlPr>
            </control>
          </mc:Choice>
        </mc:AlternateContent>
        <mc:AlternateContent xmlns:mc="http://schemas.openxmlformats.org/markup-compatibility/2006">
          <mc:Choice Requires="x14">
            <control shapeId="21594" r:id="rId93" name="Option Button 90">
              <controlPr defaultSize="0" autoFill="0" autoLine="0" autoPict="0">
                <anchor moveWithCells="1" sizeWithCells="1">
                  <from>
                    <xdr:col>5</xdr:col>
                    <xdr:colOff>19050</xdr:colOff>
                    <xdr:row>83</xdr:row>
                    <xdr:rowOff>200025</xdr:rowOff>
                  </from>
                  <to>
                    <xdr:col>5</xdr:col>
                    <xdr:colOff>609600</xdr:colOff>
                    <xdr:row>83</xdr:row>
                    <xdr:rowOff>419100</xdr:rowOff>
                  </to>
                </anchor>
              </controlPr>
            </control>
          </mc:Choice>
        </mc:AlternateContent>
        <mc:AlternateContent xmlns:mc="http://schemas.openxmlformats.org/markup-compatibility/2006">
          <mc:Choice Requires="x14">
            <control shapeId="21595" r:id="rId94" name="Option Button 91">
              <controlPr defaultSize="0" autoFill="0" autoLine="0" autoPict="0">
                <anchor moveWithCells="1" sizeWithCells="1">
                  <from>
                    <xdr:col>1</xdr:col>
                    <xdr:colOff>504825</xdr:colOff>
                    <xdr:row>83</xdr:row>
                    <xdr:rowOff>200025</xdr:rowOff>
                  </from>
                  <to>
                    <xdr:col>1</xdr:col>
                    <xdr:colOff>904875</xdr:colOff>
                    <xdr:row>83</xdr:row>
                    <xdr:rowOff>419100</xdr:rowOff>
                  </to>
                </anchor>
              </controlPr>
            </control>
          </mc:Choice>
        </mc:AlternateContent>
        <mc:AlternateContent xmlns:mc="http://schemas.openxmlformats.org/markup-compatibility/2006">
          <mc:Choice Requires="x14">
            <control shapeId="21596" r:id="rId95" name="Option Button 92">
              <controlPr defaultSize="0" autoFill="0" autoLine="0" autoPict="0">
                <anchor moveWithCells="1" sizeWithCells="1">
                  <from>
                    <xdr:col>1</xdr:col>
                    <xdr:colOff>57150</xdr:colOff>
                    <xdr:row>83</xdr:row>
                    <xdr:rowOff>200025</xdr:rowOff>
                  </from>
                  <to>
                    <xdr:col>1</xdr:col>
                    <xdr:colOff>466725</xdr:colOff>
                    <xdr:row>83</xdr:row>
                    <xdr:rowOff>419100</xdr:rowOff>
                  </to>
                </anchor>
              </controlPr>
            </control>
          </mc:Choice>
        </mc:AlternateContent>
        <mc:AlternateContent xmlns:mc="http://schemas.openxmlformats.org/markup-compatibility/2006">
          <mc:Choice Requires="x14">
            <control shapeId="21597" r:id="rId96" name="Group Box 93">
              <controlPr defaultSize="0" autoFill="0" autoPict="0">
                <anchor moveWithCells="1" sizeWithCells="1">
                  <from>
                    <xdr:col>1</xdr:col>
                    <xdr:colOff>0</xdr:colOff>
                    <xdr:row>84</xdr:row>
                    <xdr:rowOff>0</xdr:rowOff>
                  </from>
                  <to>
                    <xdr:col>5</xdr:col>
                    <xdr:colOff>800100</xdr:colOff>
                    <xdr:row>85</xdr:row>
                    <xdr:rowOff>0</xdr:rowOff>
                  </to>
                </anchor>
              </controlPr>
            </control>
          </mc:Choice>
        </mc:AlternateContent>
        <mc:AlternateContent xmlns:mc="http://schemas.openxmlformats.org/markup-compatibility/2006">
          <mc:Choice Requires="x14">
            <control shapeId="21598" r:id="rId97" name="Option Button 94">
              <controlPr defaultSize="0" autoFill="0" autoLine="0" autoPict="0">
                <anchor moveWithCells="1" sizeWithCells="1">
                  <from>
                    <xdr:col>5</xdr:col>
                    <xdr:colOff>19050</xdr:colOff>
                    <xdr:row>84</xdr:row>
                    <xdr:rowOff>200025</xdr:rowOff>
                  </from>
                  <to>
                    <xdr:col>5</xdr:col>
                    <xdr:colOff>609600</xdr:colOff>
                    <xdr:row>84</xdr:row>
                    <xdr:rowOff>419100</xdr:rowOff>
                  </to>
                </anchor>
              </controlPr>
            </control>
          </mc:Choice>
        </mc:AlternateContent>
        <mc:AlternateContent xmlns:mc="http://schemas.openxmlformats.org/markup-compatibility/2006">
          <mc:Choice Requires="x14">
            <control shapeId="21599" r:id="rId98" name="Option Button 95">
              <controlPr defaultSize="0" autoFill="0" autoLine="0" autoPict="0">
                <anchor moveWithCells="1" sizeWithCells="1">
                  <from>
                    <xdr:col>1</xdr:col>
                    <xdr:colOff>504825</xdr:colOff>
                    <xdr:row>84</xdr:row>
                    <xdr:rowOff>200025</xdr:rowOff>
                  </from>
                  <to>
                    <xdr:col>1</xdr:col>
                    <xdr:colOff>904875</xdr:colOff>
                    <xdr:row>84</xdr:row>
                    <xdr:rowOff>419100</xdr:rowOff>
                  </to>
                </anchor>
              </controlPr>
            </control>
          </mc:Choice>
        </mc:AlternateContent>
        <mc:AlternateContent xmlns:mc="http://schemas.openxmlformats.org/markup-compatibility/2006">
          <mc:Choice Requires="x14">
            <control shapeId="21600" r:id="rId99" name="Option Button 96">
              <controlPr defaultSize="0" autoFill="0" autoLine="0" autoPict="0">
                <anchor moveWithCells="1" sizeWithCells="1">
                  <from>
                    <xdr:col>1</xdr:col>
                    <xdr:colOff>57150</xdr:colOff>
                    <xdr:row>84</xdr:row>
                    <xdr:rowOff>200025</xdr:rowOff>
                  </from>
                  <to>
                    <xdr:col>1</xdr:col>
                    <xdr:colOff>466725</xdr:colOff>
                    <xdr:row>84</xdr:row>
                    <xdr:rowOff>419100</xdr:rowOff>
                  </to>
                </anchor>
              </controlPr>
            </control>
          </mc:Choice>
        </mc:AlternateContent>
        <mc:AlternateContent xmlns:mc="http://schemas.openxmlformats.org/markup-compatibility/2006">
          <mc:Choice Requires="x14">
            <control shapeId="21601" r:id="rId100" name="Group Box 97">
              <controlPr defaultSize="0" autoFill="0" autoPict="0">
                <anchor moveWithCells="1" sizeWithCells="1">
                  <from>
                    <xdr:col>1</xdr:col>
                    <xdr:colOff>0</xdr:colOff>
                    <xdr:row>90</xdr:row>
                    <xdr:rowOff>0</xdr:rowOff>
                  </from>
                  <to>
                    <xdr:col>5</xdr:col>
                    <xdr:colOff>800100</xdr:colOff>
                    <xdr:row>91</xdr:row>
                    <xdr:rowOff>0</xdr:rowOff>
                  </to>
                </anchor>
              </controlPr>
            </control>
          </mc:Choice>
        </mc:AlternateContent>
        <mc:AlternateContent xmlns:mc="http://schemas.openxmlformats.org/markup-compatibility/2006">
          <mc:Choice Requires="x14">
            <control shapeId="21602" r:id="rId101" name="Option Button 98">
              <controlPr defaultSize="0" autoFill="0" autoLine="0" autoPict="0">
                <anchor moveWithCells="1" sizeWithCells="1">
                  <from>
                    <xdr:col>5</xdr:col>
                    <xdr:colOff>19050</xdr:colOff>
                    <xdr:row>90</xdr:row>
                    <xdr:rowOff>200025</xdr:rowOff>
                  </from>
                  <to>
                    <xdr:col>5</xdr:col>
                    <xdr:colOff>609600</xdr:colOff>
                    <xdr:row>90</xdr:row>
                    <xdr:rowOff>419100</xdr:rowOff>
                  </to>
                </anchor>
              </controlPr>
            </control>
          </mc:Choice>
        </mc:AlternateContent>
        <mc:AlternateContent xmlns:mc="http://schemas.openxmlformats.org/markup-compatibility/2006">
          <mc:Choice Requires="x14">
            <control shapeId="21603" r:id="rId102" name="Option Button 99">
              <controlPr defaultSize="0" autoFill="0" autoLine="0" autoPict="0">
                <anchor moveWithCells="1" sizeWithCells="1">
                  <from>
                    <xdr:col>1</xdr:col>
                    <xdr:colOff>504825</xdr:colOff>
                    <xdr:row>90</xdr:row>
                    <xdr:rowOff>200025</xdr:rowOff>
                  </from>
                  <to>
                    <xdr:col>1</xdr:col>
                    <xdr:colOff>904875</xdr:colOff>
                    <xdr:row>90</xdr:row>
                    <xdr:rowOff>419100</xdr:rowOff>
                  </to>
                </anchor>
              </controlPr>
            </control>
          </mc:Choice>
        </mc:AlternateContent>
        <mc:AlternateContent xmlns:mc="http://schemas.openxmlformats.org/markup-compatibility/2006">
          <mc:Choice Requires="x14">
            <control shapeId="21604" r:id="rId103" name="Option Button 100">
              <controlPr defaultSize="0" autoFill="0" autoLine="0" autoPict="0">
                <anchor moveWithCells="1" sizeWithCells="1">
                  <from>
                    <xdr:col>1</xdr:col>
                    <xdr:colOff>57150</xdr:colOff>
                    <xdr:row>90</xdr:row>
                    <xdr:rowOff>200025</xdr:rowOff>
                  </from>
                  <to>
                    <xdr:col>1</xdr:col>
                    <xdr:colOff>466725</xdr:colOff>
                    <xdr:row>90</xdr:row>
                    <xdr:rowOff>419100</xdr:rowOff>
                  </to>
                </anchor>
              </controlPr>
            </control>
          </mc:Choice>
        </mc:AlternateContent>
        <mc:AlternateContent xmlns:mc="http://schemas.openxmlformats.org/markup-compatibility/2006">
          <mc:Choice Requires="x14">
            <control shapeId="21605" r:id="rId104" name="Group Box 101">
              <controlPr defaultSize="0" autoFill="0" autoPict="0">
                <anchor moveWithCells="1" sizeWithCells="1">
                  <from>
                    <xdr:col>1</xdr:col>
                    <xdr:colOff>0</xdr:colOff>
                    <xdr:row>91</xdr:row>
                    <xdr:rowOff>0</xdr:rowOff>
                  </from>
                  <to>
                    <xdr:col>5</xdr:col>
                    <xdr:colOff>800100</xdr:colOff>
                    <xdr:row>92</xdr:row>
                    <xdr:rowOff>0</xdr:rowOff>
                  </to>
                </anchor>
              </controlPr>
            </control>
          </mc:Choice>
        </mc:AlternateContent>
        <mc:AlternateContent xmlns:mc="http://schemas.openxmlformats.org/markup-compatibility/2006">
          <mc:Choice Requires="x14">
            <control shapeId="21606" r:id="rId105" name="Option Button 102">
              <controlPr defaultSize="0" autoFill="0" autoLine="0" autoPict="0">
                <anchor moveWithCells="1" sizeWithCells="1">
                  <from>
                    <xdr:col>5</xdr:col>
                    <xdr:colOff>19050</xdr:colOff>
                    <xdr:row>91</xdr:row>
                    <xdr:rowOff>200025</xdr:rowOff>
                  </from>
                  <to>
                    <xdr:col>5</xdr:col>
                    <xdr:colOff>609600</xdr:colOff>
                    <xdr:row>91</xdr:row>
                    <xdr:rowOff>419100</xdr:rowOff>
                  </to>
                </anchor>
              </controlPr>
            </control>
          </mc:Choice>
        </mc:AlternateContent>
        <mc:AlternateContent xmlns:mc="http://schemas.openxmlformats.org/markup-compatibility/2006">
          <mc:Choice Requires="x14">
            <control shapeId="21607" r:id="rId106" name="Option Button 103">
              <controlPr defaultSize="0" autoFill="0" autoLine="0" autoPict="0">
                <anchor moveWithCells="1" sizeWithCells="1">
                  <from>
                    <xdr:col>1</xdr:col>
                    <xdr:colOff>504825</xdr:colOff>
                    <xdr:row>91</xdr:row>
                    <xdr:rowOff>200025</xdr:rowOff>
                  </from>
                  <to>
                    <xdr:col>1</xdr:col>
                    <xdr:colOff>904875</xdr:colOff>
                    <xdr:row>91</xdr:row>
                    <xdr:rowOff>419100</xdr:rowOff>
                  </to>
                </anchor>
              </controlPr>
            </control>
          </mc:Choice>
        </mc:AlternateContent>
        <mc:AlternateContent xmlns:mc="http://schemas.openxmlformats.org/markup-compatibility/2006">
          <mc:Choice Requires="x14">
            <control shapeId="21608" r:id="rId107" name="Option Button 104">
              <controlPr defaultSize="0" autoFill="0" autoLine="0" autoPict="0">
                <anchor moveWithCells="1" sizeWithCells="1">
                  <from>
                    <xdr:col>1</xdr:col>
                    <xdr:colOff>57150</xdr:colOff>
                    <xdr:row>91</xdr:row>
                    <xdr:rowOff>200025</xdr:rowOff>
                  </from>
                  <to>
                    <xdr:col>1</xdr:col>
                    <xdr:colOff>466725</xdr:colOff>
                    <xdr:row>91</xdr:row>
                    <xdr:rowOff>419100</xdr:rowOff>
                  </to>
                </anchor>
              </controlPr>
            </control>
          </mc:Choice>
        </mc:AlternateContent>
        <mc:AlternateContent xmlns:mc="http://schemas.openxmlformats.org/markup-compatibility/2006">
          <mc:Choice Requires="x14">
            <control shapeId="21609" r:id="rId108" name="Group Box 105">
              <controlPr defaultSize="0" autoFill="0" autoPict="0">
                <anchor moveWithCells="1" sizeWithCells="1">
                  <from>
                    <xdr:col>1</xdr:col>
                    <xdr:colOff>0</xdr:colOff>
                    <xdr:row>95</xdr:row>
                    <xdr:rowOff>0</xdr:rowOff>
                  </from>
                  <to>
                    <xdr:col>5</xdr:col>
                    <xdr:colOff>800100</xdr:colOff>
                    <xdr:row>96</xdr:row>
                    <xdr:rowOff>0</xdr:rowOff>
                  </to>
                </anchor>
              </controlPr>
            </control>
          </mc:Choice>
        </mc:AlternateContent>
        <mc:AlternateContent xmlns:mc="http://schemas.openxmlformats.org/markup-compatibility/2006">
          <mc:Choice Requires="x14">
            <control shapeId="21610" r:id="rId109" name="Option Button 106">
              <controlPr defaultSize="0" autoFill="0" autoLine="0" autoPict="0">
                <anchor moveWithCells="1" sizeWithCells="1">
                  <from>
                    <xdr:col>5</xdr:col>
                    <xdr:colOff>19050</xdr:colOff>
                    <xdr:row>95</xdr:row>
                    <xdr:rowOff>200025</xdr:rowOff>
                  </from>
                  <to>
                    <xdr:col>5</xdr:col>
                    <xdr:colOff>609600</xdr:colOff>
                    <xdr:row>95</xdr:row>
                    <xdr:rowOff>419100</xdr:rowOff>
                  </to>
                </anchor>
              </controlPr>
            </control>
          </mc:Choice>
        </mc:AlternateContent>
        <mc:AlternateContent xmlns:mc="http://schemas.openxmlformats.org/markup-compatibility/2006">
          <mc:Choice Requires="x14">
            <control shapeId="21611" r:id="rId110" name="Option Button 107">
              <controlPr defaultSize="0" autoFill="0" autoLine="0" autoPict="0">
                <anchor moveWithCells="1" sizeWithCells="1">
                  <from>
                    <xdr:col>1</xdr:col>
                    <xdr:colOff>504825</xdr:colOff>
                    <xdr:row>95</xdr:row>
                    <xdr:rowOff>200025</xdr:rowOff>
                  </from>
                  <to>
                    <xdr:col>1</xdr:col>
                    <xdr:colOff>904875</xdr:colOff>
                    <xdr:row>95</xdr:row>
                    <xdr:rowOff>419100</xdr:rowOff>
                  </to>
                </anchor>
              </controlPr>
            </control>
          </mc:Choice>
        </mc:AlternateContent>
        <mc:AlternateContent xmlns:mc="http://schemas.openxmlformats.org/markup-compatibility/2006">
          <mc:Choice Requires="x14">
            <control shapeId="21612" r:id="rId111" name="Option Button 108">
              <controlPr defaultSize="0" autoFill="0" autoLine="0" autoPict="0">
                <anchor moveWithCells="1" sizeWithCells="1">
                  <from>
                    <xdr:col>1</xdr:col>
                    <xdr:colOff>57150</xdr:colOff>
                    <xdr:row>95</xdr:row>
                    <xdr:rowOff>200025</xdr:rowOff>
                  </from>
                  <to>
                    <xdr:col>1</xdr:col>
                    <xdr:colOff>466725</xdr:colOff>
                    <xdr:row>95</xdr:row>
                    <xdr:rowOff>419100</xdr:rowOff>
                  </to>
                </anchor>
              </controlPr>
            </control>
          </mc:Choice>
        </mc:AlternateContent>
        <mc:AlternateContent xmlns:mc="http://schemas.openxmlformats.org/markup-compatibility/2006">
          <mc:Choice Requires="x14">
            <control shapeId="21613" r:id="rId112" name="Group Box 109">
              <controlPr defaultSize="0" autoFill="0" autoPict="0">
                <anchor moveWithCells="1" sizeWithCells="1">
                  <from>
                    <xdr:col>1</xdr:col>
                    <xdr:colOff>0</xdr:colOff>
                    <xdr:row>96</xdr:row>
                    <xdr:rowOff>0</xdr:rowOff>
                  </from>
                  <to>
                    <xdr:col>5</xdr:col>
                    <xdr:colOff>800100</xdr:colOff>
                    <xdr:row>97</xdr:row>
                    <xdr:rowOff>0</xdr:rowOff>
                  </to>
                </anchor>
              </controlPr>
            </control>
          </mc:Choice>
        </mc:AlternateContent>
        <mc:AlternateContent xmlns:mc="http://schemas.openxmlformats.org/markup-compatibility/2006">
          <mc:Choice Requires="x14">
            <control shapeId="21614" r:id="rId113" name="Option Button 110">
              <controlPr defaultSize="0" autoFill="0" autoLine="0" autoPict="0">
                <anchor moveWithCells="1" sizeWithCells="1">
                  <from>
                    <xdr:col>5</xdr:col>
                    <xdr:colOff>19050</xdr:colOff>
                    <xdr:row>96</xdr:row>
                    <xdr:rowOff>200025</xdr:rowOff>
                  </from>
                  <to>
                    <xdr:col>5</xdr:col>
                    <xdr:colOff>609600</xdr:colOff>
                    <xdr:row>96</xdr:row>
                    <xdr:rowOff>419100</xdr:rowOff>
                  </to>
                </anchor>
              </controlPr>
            </control>
          </mc:Choice>
        </mc:AlternateContent>
        <mc:AlternateContent xmlns:mc="http://schemas.openxmlformats.org/markup-compatibility/2006">
          <mc:Choice Requires="x14">
            <control shapeId="21615" r:id="rId114" name="Option Button 111">
              <controlPr defaultSize="0" autoFill="0" autoLine="0" autoPict="0">
                <anchor moveWithCells="1" sizeWithCells="1">
                  <from>
                    <xdr:col>1</xdr:col>
                    <xdr:colOff>504825</xdr:colOff>
                    <xdr:row>96</xdr:row>
                    <xdr:rowOff>200025</xdr:rowOff>
                  </from>
                  <to>
                    <xdr:col>1</xdr:col>
                    <xdr:colOff>904875</xdr:colOff>
                    <xdr:row>96</xdr:row>
                    <xdr:rowOff>419100</xdr:rowOff>
                  </to>
                </anchor>
              </controlPr>
            </control>
          </mc:Choice>
        </mc:AlternateContent>
        <mc:AlternateContent xmlns:mc="http://schemas.openxmlformats.org/markup-compatibility/2006">
          <mc:Choice Requires="x14">
            <control shapeId="21616" r:id="rId115" name="Option Button 112">
              <controlPr defaultSize="0" autoFill="0" autoLine="0" autoPict="0">
                <anchor moveWithCells="1" sizeWithCells="1">
                  <from>
                    <xdr:col>1</xdr:col>
                    <xdr:colOff>57150</xdr:colOff>
                    <xdr:row>96</xdr:row>
                    <xdr:rowOff>200025</xdr:rowOff>
                  </from>
                  <to>
                    <xdr:col>1</xdr:col>
                    <xdr:colOff>466725</xdr:colOff>
                    <xdr:row>96</xdr:row>
                    <xdr:rowOff>419100</xdr:rowOff>
                  </to>
                </anchor>
              </controlPr>
            </control>
          </mc:Choice>
        </mc:AlternateContent>
        <mc:AlternateContent xmlns:mc="http://schemas.openxmlformats.org/markup-compatibility/2006">
          <mc:Choice Requires="x14">
            <control shapeId="21617" r:id="rId116" name="Group Box 113">
              <controlPr defaultSize="0" autoFill="0" autoPict="0">
                <anchor moveWithCells="1" sizeWithCells="1">
                  <from>
                    <xdr:col>1</xdr:col>
                    <xdr:colOff>0</xdr:colOff>
                    <xdr:row>97</xdr:row>
                    <xdr:rowOff>0</xdr:rowOff>
                  </from>
                  <to>
                    <xdr:col>5</xdr:col>
                    <xdr:colOff>800100</xdr:colOff>
                    <xdr:row>98</xdr:row>
                    <xdr:rowOff>0</xdr:rowOff>
                  </to>
                </anchor>
              </controlPr>
            </control>
          </mc:Choice>
        </mc:AlternateContent>
        <mc:AlternateContent xmlns:mc="http://schemas.openxmlformats.org/markup-compatibility/2006">
          <mc:Choice Requires="x14">
            <control shapeId="21618" r:id="rId117" name="Option Button 114">
              <controlPr defaultSize="0" autoFill="0" autoLine="0" autoPict="0">
                <anchor moveWithCells="1" sizeWithCells="1">
                  <from>
                    <xdr:col>5</xdr:col>
                    <xdr:colOff>19050</xdr:colOff>
                    <xdr:row>97</xdr:row>
                    <xdr:rowOff>200025</xdr:rowOff>
                  </from>
                  <to>
                    <xdr:col>5</xdr:col>
                    <xdr:colOff>609600</xdr:colOff>
                    <xdr:row>97</xdr:row>
                    <xdr:rowOff>419100</xdr:rowOff>
                  </to>
                </anchor>
              </controlPr>
            </control>
          </mc:Choice>
        </mc:AlternateContent>
        <mc:AlternateContent xmlns:mc="http://schemas.openxmlformats.org/markup-compatibility/2006">
          <mc:Choice Requires="x14">
            <control shapeId="21619" r:id="rId118" name="Option Button 115">
              <controlPr defaultSize="0" autoFill="0" autoLine="0" autoPict="0">
                <anchor moveWithCells="1" sizeWithCells="1">
                  <from>
                    <xdr:col>1</xdr:col>
                    <xdr:colOff>504825</xdr:colOff>
                    <xdr:row>97</xdr:row>
                    <xdr:rowOff>200025</xdr:rowOff>
                  </from>
                  <to>
                    <xdr:col>1</xdr:col>
                    <xdr:colOff>904875</xdr:colOff>
                    <xdr:row>97</xdr:row>
                    <xdr:rowOff>419100</xdr:rowOff>
                  </to>
                </anchor>
              </controlPr>
            </control>
          </mc:Choice>
        </mc:AlternateContent>
        <mc:AlternateContent xmlns:mc="http://schemas.openxmlformats.org/markup-compatibility/2006">
          <mc:Choice Requires="x14">
            <control shapeId="21620" r:id="rId119" name="Option Button 116">
              <controlPr defaultSize="0" autoFill="0" autoLine="0" autoPict="0">
                <anchor moveWithCells="1" sizeWithCells="1">
                  <from>
                    <xdr:col>1</xdr:col>
                    <xdr:colOff>57150</xdr:colOff>
                    <xdr:row>97</xdr:row>
                    <xdr:rowOff>200025</xdr:rowOff>
                  </from>
                  <to>
                    <xdr:col>1</xdr:col>
                    <xdr:colOff>466725</xdr:colOff>
                    <xdr:row>97</xdr:row>
                    <xdr:rowOff>419100</xdr:rowOff>
                  </to>
                </anchor>
              </controlPr>
            </control>
          </mc:Choice>
        </mc:AlternateContent>
        <mc:AlternateContent xmlns:mc="http://schemas.openxmlformats.org/markup-compatibility/2006">
          <mc:Choice Requires="x14">
            <control shapeId="21621" r:id="rId120" name="Group Box 117">
              <controlPr defaultSize="0" autoFill="0" autoPict="0">
                <anchor moveWithCells="1" sizeWithCells="1">
                  <from>
                    <xdr:col>1</xdr:col>
                    <xdr:colOff>0</xdr:colOff>
                    <xdr:row>112</xdr:row>
                    <xdr:rowOff>0</xdr:rowOff>
                  </from>
                  <to>
                    <xdr:col>5</xdr:col>
                    <xdr:colOff>800100</xdr:colOff>
                    <xdr:row>113</xdr:row>
                    <xdr:rowOff>0</xdr:rowOff>
                  </to>
                </anchor>
              </controlPr>
            </control>
          </mc:Choice>
        </mc:AlternateContent>
        <mc:AlternateContent xmlns:mc="http://schemas.openxmlformats.org/markup-compatibility/2006">
          <mc:Choice Requires="x14">
            <control shapeId="21622" r:id="rId121" name="Option Button 118">
              <controlPr defaultSize="0" autoFill="0" autoLine="0" autoPict="0">
                <anchor moveWithCells="1" sizeWithCells="1">
                  <from>
                    <xdr:col>5</xdr:col>
                    <xdr:colOff>19050</xdr:colOff>
                    <xdr:row>112</xdr:row>
                    <xdr:rowOff>200025</xdr:rowOff>
                  </from>
                  <to>
                    <xdr:col>5</xdr:col>
                    <xdr:colOff>609600</xdr:colOff>
                    <xdr:row>112</xdr:row>
                    <xdr:rowOff>419100</xdr:rowOff>
                  </to>
                </anchor>
              </controlPr>
            </control>
          </mc:Choice>
        </mc:AlternateContent>
        <mc:AlternateContent xmlns:mc="http://schemas.openxmlformats.org/markup-compatibility/2006">
          <mc:Choice Requires="x14">
            <control shapeId="21623" r:id="rId122" name="Option Button 119">
              <controlPr defaultSize="0" autoFill="0" autoLine="0" autoPict="0">
                <anchor moveWithCells="1" sizeWithCells="1">
                  <from>
                    <xdr:col>1</xdr:col>
                    <xdr:colOff>504825</xdr:colOff>
                    <xdr:row>112</xdr:row>
                    <xdr:rowOff>200025</xdr:rowOff>
                  </from>
                  <to>
                    <xdr:col>1</xdr:col>
                    <xdr:colOff>904875</xdr:colOff>
                    <xdr:row>112</xdr:row>
                    <xdr:rowOff>419100</xdr:rowOff>
                  </to>
                </anchor>
              </controlPr>
            </control>
          </mc:Choice>
        </mc:AlternateContent>
        <mc:AlternateContent xmlns:mc="http://schemas.openxmlformats.org/markup-compatibility/2006">
          <mc:Choice Requires="x14">
            <control shapeId="21624" r:id="rId123" name="Option Button 120">
              <controlPr defaultSize="0" autoFill="0" autoLine="0" autoPict="0">
                <anchor moveWithCells="1" sizeWithCells="1">
                  <from>
                    <xdr:col>1</xdr:col>
                    <xdr:colOff>57150</xdr:colOff>
                    <xdr:row>112</xdr:row>
                    <xdr:rowOff>200025</xdr:rowOff>
                  </from>
                  <to>
                    <xdr:col>1</xdr:col>
                    <xdr:colOff>466725</xdr:colOff>
                    <xdr:row>112</xdr:row>
                    <xdr:rowOff>419100</xdr:rowOff>
                  </to>
                </anchor>
              </controlPr>
            </control>
          </mc:Choice>
        </mc:AlternateContent>
        <mc:AlternateContent xmlns:mc="http://schemas.openxmlformats.org/markup-compatibility/2006">
          <mc:Choice Requires="x14">
            <control shapeId="21625" r:id="rId124" name="Group Box 121">
              <controlPr defaultSize="0" autoFill="0" autoPict="0">
                <anchor moveWithCells="1" sizeWithCells="1">
                  <from>
                    <xdr:col>1</xdr:col>
                    <xdr:colOff>0</xdr:colOff>
                    <xdr:row>113</xdr:row>
                    <xdr:rowOff>0</xdr:rowOff>
                  </from>
                  <to>
                    <xdr:col>5</xdr:col>
                    <xdr:colOff>800100</xdr:colOff>
                    <xdr:row>114</xdr:row>
                    <xdr:rowOff>0</xdr:rowOff>
                  </to>
                </anchor>
              </controlPr>
            </control>
          </mc:Choice>
        </mc:AlternateContent>
        <mc:AlternateContent xmlns:mc="http://schemas.openxmlformats.org/markup-compatibility/2006">
          <mc:Choice Requires="x14">
            <control shapeId="21626" r:id="rId125" name="Option Button 122">
              <controlPr defaultSize="0" autoFill="0" autoLine="0" autoPict="0">
                <anchor moveWithCells="1" sizeWithCells="1">
                  <from>
                    <xdr:col>5</xdr:col>
                    <xdr:colOff>19050</xdr:colOff>
                    <xdr:row>113</xdr:row>
                    <xdr:rowOff>200025</xdr:rowOff>
                  </from>
                  <to>
                    <xdr:col>5</xdr:col>
                    <xdr:colOff>609600</xdr:colOff>
                    <xdr:row>113</xdr:row>
                    <xdr:rowOff>419100</xdr:rowOff>
                  </to>
                </anchor>
              </controlPr>
            </control>
          </mc:Choice>
        </mc:AlternateContent>
        <mc:AlternateContent xmlns:mc="http://schemas.openxmlformats.org/markup-compatibility/2006">
          <mc:Choice Requires="x14">
            <control shapeId="21627" r:id="rId126" name="Option Button 123">
              <controlPr defaultSize="0" autoFill="0" autoLine="0" autoPict="0">
                <anchor moveWithCells="1" sizeWithCells="1">
                  <from>
                    <xdr:col>1</xdr:col>
                    <xdr:colOff>504825</xdr:colOff>
                    <xdr:row>113</xdr:row>
                    <xdr:rowOff>200025</xdr:rowOff>
                  </from>
                  <to>
                    <xdr:col>1</xdr:col>
                    <xdr:colOff>904875</xdr:colOff>
                    <xdr:row>113</xdr:row>
                    <xdr:rowOff>419100</xdr:rowOff>
                  </to>
                </anchor>
              </controlPr>
            </control>
          </mc:Choice>
        </mc:AlternateContent>
        <mc:AlternateContent xmlns:mc="http://schemas.openxmlformats.org/markup-compatibility/2006">
          <mc:Choice Requires="x14">
            <control shapeId="21628" r:id="rId127" name="Option Button 124">
              <controlPr defaultSize="0" autoFill="0" autoLine="0" autoPict="0">
                <anchor moveWithCells="1" sizeWithCells="1">
                  <from>
                    <xdr:col>1</xdr:col>
                    <xdr:colOff>57150</xdr:colOff>
                    <xdr:row>113</xdr:row>
                    <xdr:rowOff>200025</xdr:rowOff>
                  </from>
                  <to>
                    <xdr:col>1</xdr:col>
                    <xdr:colOff>466725</xdr:colOff>
                    <xdr:row>113</xdr:row>
                    <xdr:rowOff>419100</xdr:rowOff>
                  </to>
                </anchor>
              </controlPr>
            </control>
          </mc:Choice>
        </mc:AlternateContent>
        <mc:AlternateContent xmlns:mc="http://schemas.openxmlformats.org/markup-compatibility/2006">
          <mc:Choice Requires="x14">
            <control shapeId="21629" r:id="rId128" name="Group Box 125">
              <controlPr defaultSize="0" autoFill="0" autoPict="0">
                <anchor moveWithCells="1" sizeWithCells="1">
                  <from>
                    <xdr:col>1</xdr:col>
                    <xdr:colOff>0</xdr:colOff>
                    <xdr:row>114</xdr:row>
                    <xdr:rowOff>0</xdr:rowOff>
                  </from>
                  <to>
                    <xdr:col>5</xdr:col>
                    <xdr:colOff>800100</xdr:colOff>
                    <xdr:row>115</xdr:row>
                    <xdr:rowOff>0</xdr:rowOff>
                  </to>
                </anchor>
              </controlPr>
            </control>
          </mc:Choice>
        </mc:AlternateContent>
        <mc:AlternateContent xmlns:mc="http://schemas.openxmlformats.org/markup-compatibility/2006">
          <mc:Choice Requires="x14">
            <control shapeId="21630" r:id="rId129" name="Option Button 126">
              <controlPr defaultSize="0" autoFill="0" autoLine="0" autoPict="0">
                <anchor moveWithCells="1" sizeWithCells="1">
                  <from>
                    <xdr:col>5</xdr:col>
                    <xdr:colOff>19050</xdr:colOff>
                    <xdr:row>114</xdr:row>
                    <xdr:rowOff>200025</xdr:rowOff>
                  </from>
                  <to>
                    <xdr:col>5</xdr:col>
                    <xdr:colOff>609600</xdr:colOff>
                    <xdr:row>114</xdr:row>
                    <xdr:rowOff>419100</xdr:rowOff>
                  </to>
                </anchor>
              </controlPr>
            </control>
          </mc:Choice>
        </mc:AlternateContent>
        <mc:AlternateContent xmlns:mc="http://schemas.openxmlformats.org/markup-compatibility/2006">
          <mc:Choice Requires="x14">
            <control shapeId="21631" r:id="rId130" name="Option Button 127">
              <controlPr defaultSize="0" autoFill="0" autoLine="0" autoPict="0">
                <anchor moveWithCells="1" sizeWithCells="1">
                  <from>
                    <xdr:col>1</xdr:col>
                    <xdr:colOff>504825</xdr:colOff>
                    <xdr:row>114</xdr:row>
                    <xdr:rowOff>200025</xdr:rowOff>
                  </from>
                  <to>
                    <xdr:col>1</xdr:col>
                    <xdr:colOff>904875</xdr:colOff>
                    <xdr:row>114</xdr:row>
                    <xdr:rowOff>419100</xdr:rowOff>
                  </to>
                </anchor>
              </controlPr>
            </control>
          </mc:Choice>
        </mc:AlternateContent>
        <mc:AlternateContent xmlns:mc="http://schemas.openxmlformats.org/markup-compatibility/2006">
          <mc:Choice Requires="x14">
            <control shapeId="21632" r:id="rId131" name="Option Button 128">
              <controlPr defaultSize="0" autoFill="0" autoLine="0" autoPict="0">
                <anchor moveWithCells="1" sizeWithCells="1">
                  <from>
                    <xdr:col>1</xdr:col>
                    <xdr:colOff>57150</xdr:colOff>
                    <xdr:row>114</xdr:row>
                    <xdr:rowOff>200025</xdr:rowOff>
                  </from>
                  <to>
                    <xdr:col>1</xdr:col>
                    <xdr:colOff>466725</xdr:colOff>
                    <xdr:row>114</xdr:row>
                    <xdr:rowOff>419100</xdr:rowOff>
                  </to>
                </anchor>
              </controlPr>
            </control>
          </mc:Choice>
        </mc:AlternateContent>
        <mc:AlternateContent xmlns:mc="http://schemas.openxmlformats.org/markup-compatibility/2006">
          <mc:Choice Requires="x14">
            <control shapeId="21633" r:id="rId132" name="Group Box 129">
              <controlPr defaultSize="0" autoFill="0" autoPict="0">
                <anchor moveWithCells="1" sizeWithCells="1">
                  <from>
                    <xdr:col>1</xdr:col>
                    <xdr:colOff>0</xdr:colOff>
                    <xdr:row>115</xdr:row>
                    <xdr:rowOff>0</xdr:rowOff>
                  </from>
                  <to>
                    <xdr:col>5</xdr:col>
                    <xdr:colOff>800100</xdr:colOff>
                    <xdr:row>116</xdr:row>
                    <xdr:rowOff>0</xdr:rowOff>
                  </to>
                </anchor>
              </controlPr>
            </control>
          </mc:Choice>
        </mc:AlternateContent>
        <mc:AlternateContent xmlns:mc="http://schemas.openxmlformats.org/markup-compatibility/2006">
          <mc:Choice Requires="x14">
            <control shapeId="21634" r:id="rId133" name="Option Button 130">
              <controlPr defaultSize="0" autoFill="0" autoLine="0" autoPict="0">
                <anchor moveWithCells="1" sizeWithCells="1">
                  <from>
                    <xdr:col>5</xdr:col>
                    <xdr:colOff>19050</xdr:colOff>
                    <xdr:row>115</xdr:row>
                    <xdr:rowOff>200025</xdr:rowOff>
                  </from>
                  <to>
                    <xdr:col>5</xdr:col>
                    <xdr:colOff>609600</xdr:colOff>
                    <xdr:row>115</xdr:row>
                    <xdr:rowOff>419100</xdr:rowOff>
                  </to>
                </anchor>
              </controlPr>
            </control>
          </mc:Choice>
        </mc:AlternateContent>
        <mc:AlternateContent xmlns:mc="http://schemas.openxmlformats.org/markup-compatibility/2006">
          <mc:Choice Requires="x14">
            <control shapeId="21635" r:id="rId134" name="Option Button 131">
              <controlPr defaultSize="0" autoFill="0" autoLine="0" autoPict="0">
                <anchor moveWithCells="1" sizeWithCells="1">
                  <from>
                    <xdr:col>1</xdr:col>
                    <xdr:colOff>504825</xdr:colOff>
                    <xdr:row>115</xdr:row>
                    <xdr:rowOff>200025</xdr:rowOff>
                  </from>
                  <to>
                    <xdr:col>1</xdr:col>
                    <xdr:colOff>904875</xdr:colOff>
                    <xdr:row>115</xdr:row>
                    <xdr:rowOff>419100</xdr:rowOff>
                  </to>
                </anchor>
              </controlPr>
            </control>
          </mc:Choice>
        </mc:AlternateContent>
        <mc:AlternateContent xmlns:mc="http://schemas.openxmlformats.org/markup-compatibility/2006">
          <mc:Choice Requires="x14">
            <control shapeId="21636" r:id="rId135" name="Option Button 132">
              <controlPr defaultSize="0" autoFill="0" autoLine="0" autoPict="0">
                <anchor moveWithCells="1" sizeWithCells="1">
                  <from>
                    <xdr:col>1</xdr:col>
                    <xdr:colOff>57150</xdr:colOff>
                    <xdr:row>115</xdr:row>
                    <xdr:rowOff>200025</xdr:rowOff>
                  </from>
                  <to>
                    <xdr:col>1</xdr:col>
                    <xdr:colOff>466725</xdr:colOff>
                    <xdr:row>115</xdr:row>
                    <xdr:rowOff>419100</xdr:rowOff>
                  </to>
                </anchor>
              </controlPr>
            </control>
          </mc:Choice>
        </mc:AlternateContent>
        <mc:AlternateContent xmlns:mc="http://schemas.openxmlformats.org/markup-compatibility/2006">
          <mc:Choice Requires="x14">
            <control shapeId="21637" r:id="rId136" name="Group Box 133">
              <controlPr defaultSize="0" autoFill="0" autoPict="0">
                <anchor moveWithCells="1" sizeWithCells="1">
                  <from>
                    <xdr:col>1</xdr:col>
                    <xdr:colOff>0</xdr:colOff>
                    <xdr:row>116</xdr:row>
                    <xdr:rowOff>0</xdr:rowOff>
                  </from>
                  <to>
                    <xdr:col>5</xdr:col>
                    <xdr:colOff>800100</xdr:colOff>
                    <xdr:row>117</xdr:row>
                    <xdr:rowOff>0</xdr:rowOff>
                  </to>
                </anchor>
              </controlPr>
            </control>
          </mc:Choice>
        </mc:AlternateContent>
        <mc:AlternateContent xmlns:mc="http://schemas.openxmlformats.org/markup-compatibility/2006">
          <mc:Choice Requires="x14">
            <control shapeId="21638" r:id="rId137" name="Option Button 134">
              <controlPr defaultSize="0" autoFill="0" autoLine="0" autoPict="0">
                <anchor moveWithCells="1" sizeWithCells="1">
                  <from>
                    <xdr:col>5</xdr:col>
                    <xdr:colOff>19050</xdr:colOff>
                    <xdr:row>116</xdr:row>
                    <xdr:rowOff>200025</xdr:rowOff>
                  </from>
                  <to>
                    <xdr:col>5</xdr:col>
                    <xdr:colOff>609600</xdr:colOff>
                    <xdr:row>116</xdr:row>
                    <xdr:rowOff>419100</xdr:rowOff>
                  </to>
                </anchor>
              </controlPr>
            </control>
          </mc:Choice>
        </mc:AlternateContent>
        <mc:AlternateContent xmlns:mc="http://schemas.openxmlformats.org/markup-compatibility/2006">
          <mc:Choice Requires="x14">
            <control shapeId="21639" r:id="rId138" name="Option Button 135">
              <controlPr defaultSize="0" autoFill="0" autoLine="0" autoPict="0">
                <anchor moveWithCells="1" sizeWithCells="1">
                  <from>
                    <xdr:col>1</xdr:col>
                    <xdr:colOff>504825</xdr:colOff>
                    <xdr:row>116</xdr:row>
                    <xdr:rowOff>200025</xdr:rowOff>
                  </from>
                  <to>
                    <xdr:col>1</xdr:col>
                    <xdr:colOff>904875</xdr:colOff>
                    <xdr:row>116</xdr:row>
                    <xdr:rowOff>419100</xdr:rowOff>
                  </to>
                </anchor>
              </controlPr>
            </control>
          </mc:Choice>
        </mc:AlternateContent>
        <mc:AlternateContent xmlns:mc="http://schemas.openxmlformats.org/markup-compatibility/2006">
          <mc:Choice Requires="x14">
            <control shapeId="21640" r:id="rId139" name="Option Button 136">
              <controlPr defaultSize="0" autoFill="0" autoLine="0" autoPict="0">
                <anchor moveWithCells="1" sizeWithCells="1">
                  <from>
                    <xdr:col>1</xdr:col>
                    <xdr:colOff>57150</xdr:colOff>
                    <xdr:row>116</xdr:row>
                    <xdr:rowOff>200025</xdr:rowOff>
                  </from>
                  <to>
                    <xdr:col>1</xdr:col>
                    <xdr:colOff>466725</xdr:colOff>
                    <xdr:row>116</xdr:row>
                    <xdr:rowOff>419100</xdr:rowOff>
                  </to>
                </anchor>
              </controlPr>
            </control>
          </mc:Choice>
        </mc:AlternateContent>
        <mc:AlternateContent xmlns:mc="http://schemas.openxmlformats.org/markup-compatibility/2006">
          <mc:Choice Requires="x14">
            <control shapeId="21641" r:id="rId140" name="Group Box 137">
              <controlPr defaultSize="0" autoFill="0" autoPict="0">
                <anchor moveWithCells="1" sizeWithCells="1">
                  <from>
                    <xdr:col>1</xdr:col>
                    <xdr:colOff>0</xdr:colOff>
                    <xdr:row>122</xdr:row>
                    <xdr:rowOff>0</xdr:rowOff>
                  </from>
                  <to>
                    <xdr:col>5</xdr:col>
                    <xdr:colOff>800100</xdr:colOff>
                    <xdr:row>123</xdr:row>
                    <xdr:rowOff>0</xdr:rowOff>
                  </to>
                </anchor>
              </controlPr>
            </control>
          </mc:Choice>
        </mc:AlternateContent>
        <mc:AlternateContent xmlns:mc="http://schemas.openxmlformats.org/markup-compatibility/2006">
          <mc:Choice Requires="x14">
            <control shapeId="21642" r:id="rId141" name="Option Button 138">
              <controlPr defaultSize="0" autoFill="0" autoLine="0" autoPict="0">
                <anchor moveWithCells="1" sizeWithCells="1">
                  <from>
                    <xdr:col>5</xdr:col>
                    <xdr:colOff>19050</xdr:colOff>
                    <xdr:row>122</xdr:row>
                    <xdr:rowOff>200025</xdr:rowOff>
                  </from>
                  <to>
                    <xdr:col>5</xdr:col>
                    <xdr:colOff>609600</xdr:colOff>
                    <xdr:row>122</xdr:row>
                    <xdr:rowOff>419100</xdr:rowOff>
                  </to>
                </anchor>
              </controlPr>
            </control>
          </mc:Choice>
        </mc:AlternateContent>
        <mc:AlternateContent xmlns:mc="http://schemas.openxmlformats.org/markup-compatibility/2006">
          <mc:Choice Requires="x14">
            <control shapeId="21643" r:id="rId142" name="Option Button 139">
              <controlPr defaultSize="0" autoFill="0" autoLine="0" autoPict="0">
                <anchor moveWithCells="1" sizeWithCells="1">
                  <from>
                    <xdr:col>1</xdr:col>
                    <xdr:colOff>504825</xdr:colOff>
                    <xdr:row>122</xdr:row>
                    <xdr:rowOff>200025</xdr:rowOff>
                  </from>
                  <to>
                    <xdr:col>1</xdr:col>
                    <xdr:colOff>904875</xdr:colOff>
                    <xdr:row>122</xdr:row>
                    <xdr:rowOff>419100</xdr:rowOff>
                  </to>
                </anchor>
              </controlPr>
            </control>
          </mc:Choice>
        </mc:AlternateContent>
        <mc:AlternateContent xmlns:mc="http://schemas.openxmlformats.org/markup-compatibility/2006">
          <mc:Choice Requires="x14">
            <control shapeId="21644" r:id="rId143" name="Option Button 140">
              <controlPr defaultSize="0" autoFill="0" autoLine="0" autoPict="0">
                <anchor moveWithCells="1" sizeWithCells="1">
                  <from>
                    <xdr:col>1</xdr:col>
                    <xdr:colOff>57150</xdr:colOff>
                    <xdr:row>122</xdr:row>
                    <xdr:rowOff>200025</xdr:rowOff>
                  </from>
                  <to>
                    <xdr:col>1</xdr:col>
                    <xdr:colOff>466725</xdr:colOff>
                    <xdr:row>122</xdr:row>
                    <xdr:rowOff>419100</xdr:rowOff>
                  </to>
                </anchor>
              </controlPr>
            </control>
          </mc:Choice>
        </mc:AlternateContent>
        <mc:AlternateContent xmlns:mc="http://schemas.openxmlformats.org/markup-compatibility/2006">
          <mc:Choice Requires="x14">
            <control shapeId="21645" r:id="rId144" name="Group Box 141">
              <controlPr defaultSize="0" autoFill="0" autoPict="0">
                <anchor moveWithCells="1" sizeWithCells="1">
                  <from>
                    <xdr:col>1</xdr:col>
                    <xdr:colOff>0</xdr:colOff>
                    <xdr:row>123</xdr:row>
                    <xdr:rowOff>0</xdr:rowOff>
                  </from>
                  <to>
                    <xdr:col>5</xdr:col>
                    <xdr:colOff>800100</xdr:colOff>
                    <xdr:row>124</xdr:row>
                    <xdr:rowOff>0</xdr:rowOff>
                  </to>
                </anchor>
              </controlPr>
            </control>
          </mc:Choice>
        </mc:AlternateContent>
        <mc:AlternateContent xmlns:mc="http://schemas.openxmlformats.org/markup-compatibility/2006">
          <mc:Choice Requires="x14">
            <control shapeId="21646" r:id="rId145" name="Option Button 142">
              <controlPr defaultSize="0" autoFill="0" autoLine="0" autoPict="0">
                <anchor moveWithCells="1" sizeWithCells="1">
                  <from>
                    <xdr:col>5</xdr:col>
                    <xdr:colOff>19050</xdr:colOff>
                    <xdr:row>123</xdr:row>
                    <xdr:rowOff>200025</xdr:rowOff>
                  </from>
                  <to>
                    <xdr:col>5</xdr:col>
                    <xdr:colOff>609600</xdr:colOff>
                    <xdr:row>123</xdr:row>
                    <xdr:rowOff>419100</xdr:rowOff>
                  </to>
                </anchor>
              </controlPr>
            </control>
          </mc:Choice>
        </mc:AlternateContent>
        <mc:AlternateContent xmlns:mc="http://schemas.openxmlformats.org/markup-compatibility/2006">
          <mc:Choice Requires="x14">
            <control shapeId="21647" r:id="rId146" name="Option Button 143">
              <controlPr defaultSize="0" autoFill="0" autoLine="0" autoPict="0">
                <anchor moveWithCells="1" sizeWithCells="1">
                  <from>
                    <xdr:col>1</xdr:col>
                    <xdr:colOff>504825</xdr:colOff>
                    <xdr:row>123</xdr:row>
                    <xdr:rowOff>200025</xdr:rowOff>
                  </from>
                  <to>
                    <xdr:col>1</xdr:col>
                    <xdr:colOff>904875</xdr:colOff>
                    <xdr:row>123</xdr:row>
                    <xdr:rowOff>419100</xdr:rowOff>
                  </to>
                </anchor>
              </controlPr>
            </control>
          </mc:Choice>
        </mc:AlternateContent>
        <mc:AlternateContent xmlns:mc="http://schemas.openxmlformats.org/markup-compatibility/2006">
          <mc:Choice Requires="x14">
            <control shapeId="21648" r:id="rId147" name="Option Button 144">
              <controlPr defaultSize="0" autoFill="0" autoLine="0" autoPict="0">
                <anchor moveWithCells="1" sizeWithCells="1">
                  <from>
                    <xdr:col>1</xdr:col>
                    <xdr:colOff>57150</xdr:colOff>
                    <xdr:row>123</xdr:row>
                    <xdr:rowOff>200025</xdr:rowOff>
                  </from>
                  <to>
                    <xdr:col>1</xdr:col>
                    <xdr:colOff>466725</xdr:colOff>
                    <xdr:row>123</xdr:row>
                    <xdr:rowOff>419100</xdr:rowOff>
                  </to>
                </anchor>
              </controlPr>
            </control>
          </mc:Choice>
        </mc:AlternateContent>
        <mc:AlternateContent xmlns:mc="http://schemas.openxmlformats.org/markup-compatibility/2006">
          <mc:Choice Requires="x14">
            <control shapeId="21649" r:id="rId148" name="Group Box 145">
              <controlPr defaultSize="0" autoFill="0" autoPict="0">
                <anchor moveWithCells="1" sizeWithCells="1">
                  <from>
                    <xdr:col>1</xdr:col>
                    <xdr:colOff>0</xdr:colOff>
                    <xdr:row>124</xdr:row>
                    <xdr:rowOff>0</xdr:rowOff>
                  </from>
                  <to>
                    <xdr:col>5</xdr:col>
                    <xdr:colOff>800100</xdr:colOff>
                    <xdr:row>125</xdr:row>
                    <xdr:rowOff>0</xdr:rowOff>
                  </to>
                </anchor>
              </controlPr>
            </control>
          </mc:Choice>
        </mc:AlternateContent>
        <mc:AlternateContent xmlns:mc="http://schemas.openxmlformats.org/markup-compatibility/2006">
          <mc:Choice Requires="x14">
            <control shapeId="21650" r:id="rId149" name="Option Button 146">
              <controlPr defaultSize="0" autoFill="0" autoLine="0" autoPict="0">
                <anchor moveWithCells="1" sizeWithCells="1">
                  <from>
                    <xdr:col>5</xdr:col>
                    <xdr:colOff>19050</xdr:colOff>
                    <xdr:row>124</xdr:row>
                    <xdr:rowOff>200025</xdr:rowOff>
                  </from>
                  <to>
                    <xdr:col>5</xdr:col>
                    <xdr:colOff>609600</xdr:colOff>
                    <xdr:row>124</xdr:row>
                    <xdr:rowOff>419100</xdr:rowOff>
                  </to>
                </anchor>
              </controlPr>
            </control>
          </mc:Choice>
        </mc:AlternateContent>
        <mc:AlternateContent xmlns:mc="http://schemas.openxmlformats.org/markup-compatibility/2006">
          <mc:Choice Requires="x14">
            <control shapeId="21651" r:id="rId150" name="Option Button 147">
              <controlPr defaultSize="0" autoFill="0" autoLine="0" autoPict="0">
                <anchor moveWithCells="1" sizeWithCells="1">
                  <from>
                    <xdr:col>1</xdr:col>
                    <xdr:colOff>504825</xdr:colOff>
                    <xdr:row>124</xdr:row>
                    <xdr:rowOff>200025</xdr:rowOff>
                  </from>
                  <to>
                    <xdr:col>1</xdr:col>
                    <xdr:colOff>904875</xdr:colOff>
                    <xdr:row>124</xdr:row>
                    <xdr:rowOff>419100</xdr:rowOff>
                  </to>
                </anchor>
              </controlPr>
            </control>
          </mc:Choice>
        </mc:AlternateContent>
        <mc:AlternateContent xmlns:mc="http://schemas.openxmlformats.org/markup-compatibility/2006">
          <mc:Choice Requires="x14">
            <control shapeId="21652" r:id="rId151" name="Option Button 148">
              <controlPr defaultSize="0" autoFill="0" autoLine="0" autoPict="0">
                <anchor moveWithCells="1" sizeWithCells="1">
                  <from>
                    <xdr:col>1</xdr:col>
                    <xdr:colOff>57150</xdr:colOff>
                    <xdr:row>124</xdr:row>
                    <xdr:rowOff>200025</xdr:rowOff>
                  </from>
                  <to>
                    <xdr:col>1</xdr:col>
                    <xdr:colOff>466725</xdr:colOff>
                    <xdr:row>124</xdr:row>
                    <xdr:rowOff>419100</xdr:rowOff>
                  </to>
                </anchor>
              </controlPr>
            </control>
          </mc:Choice>
        </mc:AlternateContent>
        <mc:AlternateContent xmlns:mc="http://schemas.openxmlformats.org/markup-compatibility/2006">
          <mc:Choice Requires="x14">
            <control shapeId="21653" r:id="rId152" name="Group Box 149">
              <controlPr defaultSize="0" autoFill="0" autoPict="0">
                <anchor moveWithCells="1" sizeWithCells="1">
                  <from>
                    <xdr:col>1</xdr:col>
                    <xdr:colOff>0</xdr:colOff>
                    <xdr:row>125</xdr:row>
                    <xdr:rowOff>0</xdr:rowOff>
                  </from>
                  <to>
                    <xdr:col>5</xdr:col>
                    <xdr:colOff>800100</xdr:colOff>
                    <xdr:row>126</xdr:row>
                    <xdr:rowOff>0</xdr:rowOff>
                  </to>
                </anchor>
              </controlPr>
            </control>
          </mc:Choice>
        </mc:AlternateContent>
        <mc:AlternateContent xmlns:mc="http://schemas.openxmlformats.org/markup-compatibility/2006">
          <mc:Choice Requires="x14">
            <control shapeId="21654" r:id="rId153" name="Option Button 150">
              <controlPr defaultSize="0" autoFill="0" autoLine="0" autoPict="0">
                <anchor moveWithCells="1" sizeWithCells="1">
                  <from>
                    <xdr:col>5</xdr:col>
                    <xdr:colOff>19050</xdr:colOff>
                    <xdr:row>125</xdr:row>
                    <xdr:rowOff>200025</xdr:rowOff>
                  </from>
                  <to>
                    <xdr:col>5</xdr:col>
                    <xdr:colOff>609600</xdr:colOff>
                    <xdr:row>125</xdr:row>
                    <xdr:rowOff>419100</xdr:rowOff>
                  </to>
                </anchor>
              </controlPr>
            </control>
          </mc:Choice>
        </mc:AlternateContent>
        <mc:AlternateContent xmlns:mc="http://schemas.openxmlformats.org/markup-compatibility/2006">
          <mc:Choice Requires="x14">
            <control shapeId="21655" r:id="rId154" name="Option Button 151">
              <controlPr defaultSize="0" autoFill="0" autoLine="0" autoPict="0">
                <anchor moveWithCells="1" sizeWithCells="1">
                  <from>
                    <xdr:col>1</xdr:col>
                    <xdr:colOff>504825</xdr:colOff>
                    <xdr:row>125</xdr:row>
                    <xdr:rowOff>200025</xdr:rowOff>
                  </from>
                  <to>
                    <xdr:col>1</xdr:col>
                    <xdr:colOff>904875</xdr:colOff>
                    <xdr:row>125</xdr:row>
                    <xdr:rowOff>419100</xdr:rowOff>
                  </to>
                </anchor>
              </controlPr>
            </control>
          </mc:Choice>
        </mc:AlternateContent>
        <mc:AlternateContent xmlns:mc="http://schemas.openxmlformats.org/markup-compatibility/2006">
          <mc:Choice Requires="x14">
            <control shapeId="21656" r:id="rId155" name="Option Button 152">
              <controlPr defaultSize="0" autoFill="0" autoLine="0" autoPict="0">
                <anchor moveWithCells="1" sizeWithCells="1">
                  <from>
                    <xdr:col>1</xdr:col>
                    <xdr:colOff>57150</xdr:colOff>
                    <xdr:row>125</xdr:row>
                    <xdr:rowOff>200025</xdr:rowOff>
                  </from>
                  <to>
                    <xdr:col>1</xdr:col>
                    <xdr:colOff>466725</xdr:colOff>
                    <xdr:row>125</xdr:row>
                    <xdr:rowOff>419100</xdr:rowOff>
                  </to>
                </anchor>
              </controlPr>
            </control>
          </mc:Choice>
        </mc:AlternateContent>
        <mc:AlternateContent xmlns:mc="http://schemas.openxmlformats.org/markup-compatibility/2006">
          <mc:Choice Requires="x14">
            <control shapeId="21657" r:id="rId156" name="Group Box 153">
              <controlPr defaultSize="0" autoFill="0" autoPict="0">
                <anchor moveWithCells="1" sizeWithCells="1">
                  <from>
                    <xdr:col>1</xdr:col>
                    <xdr:colOff>0</xdr:colOff>
                    <xdr:row>140</xdr:row>
                    <xdr:rowOff>0</xdr:rowOff>
                  </from>
                  <to>
                    <xdr:col>5</xdr:col>
                    <xdr:colOff>800100</xdr:colOff>
                    <xdr:row>141</xdr:row>
                    <xdr:rowOff>0</xdr:rowOff>
                  </to>
                </anchor>
              </controlPr>
            </control>
          </mc:Choice>
        </mc:AlternateContent>
        <mc:AlternateContent xmlns:mc="http://schemas.openxmlformats.org/markup-compatibility/2006">
          <mc:Choice Requires="x14">
            <control shapeId="21658" r:id="rId157" name="Option Button 154">
              <controlPr defaultSize="0" autoFill="0" autoLine="0" autoPict="0">
                <anchor moveWithCells="1" sizeWithCells="1">
                  <from>
                    <xdr:col>5</xdr:col>
                    <xdr:colOff>19050</xdr:colOff>
                    <xdr:row>140</xdr:row>
                    <xdr:rowOff>200025</xdr:rowOff>
                  </from>
                  <to>
                    <xdr:col>5</xdr:col>
                    <xdr:colOff>609600</xdr:colOff>
                    <xdr:row>140</xdr:row>
                    <xdr:rowOff>419100</xdr:rowOff>
                  </to>
                </anchor>
              </controlPr>
            </control>
          </mc:Choice>
        </mc:AlternateContent>
        <mc:AlternateContent xmlns:mc="http://schemas.openxmlformats.org/markup-compatibility/2006">
          <mc:Choice Requires="x14">
            <control shapeId="21659" r:id="rId158" name="Option Button 155">
              <controlPr defaultSize="0" autoFill="0" autoLine="0" autoPict="0">
                <anchor moveWithCells="1" sizeWithCells="1">
                  <from>
                    <xdr:col>1</xdr:col>
                    <xdr:colOff>504825</xdr:colOff>
                    <xdr:row>140</xdr:row>
                    <xdr:rowOff>200025</xdr:rowOff>
                  </from>
                  <to>
                    <xdr:col>1</xdr:col>
                    <xdr:colOff>904875</xdr:colOff>
                    <xdr:row>140</xdr:row>
                    <xdr:rowOff>419100</xdr:rowOff>
                  </to>
                </anchor>
              </controlPr>
            </control>
          </mc:Choice>
        </mc:AlternateContent>
        <mc:AlternateContent xmlns:mc="http://schemas.openxmlformats.org/markup-compatibility/2006">
          <mc:Choice Requires="x14">
            <control shapeId="21660" r:id="rId159" name="Option Button 156">
              <controlPr defaultSize="0" autoFill="0" autoLine="0" autoPict="0">
                <anchor moveWithCells="1" sizeWithCells="1">
                  <from>
                    <xdr:col>1</xdr:col>
                    <xdr:colOff>57150</xdr:colOff>
                    <xdr:row>140</xdr:row>
                    <xdr:rowOff>200025</xdr:rowOff>
                  </from>
                  <to>
                    <xdr:col>1</xdr:col>
                    <xdr:colOff>466725</xdr:colOff>
                    <xdr:row>140</xdr:row>
                    <xdr:rowOff>419100</xdr:rowOff>
                  </to>
                </anchor>
              </controlPr>
            </control>
          </mc:Choice>
        </mc:AlternateContent>
        <mc:AlternateContent xmlns:mc="http://schemas.openxmlformats.org/markup-compatibility/2006">
          <mc:Choice Requires="x14">
            <control shapeId="21661" r:id="rId160" name="Group Box 157">
              <controlPr defaultSize="0" autoFill="0" autoPict="0">
                <anchor moveWithCells="1" sizeWithCells="1">
                  <from>
                    <xdr:col>1</xdr:col>
                    <xdr:colOff>0</xdr:colOff>
                    <xdr:row>141</xdr:row>
                    <xdr:rowOff>0</xdr:rowOff>
                  </from>
                  <to>
                    <xdr:col>5</xdr:col>
                    <xdr:colOff>800100</xdr:colOff>
                    <xdr:row>142</xdr:row>
                    <xdr:rowOff>0</xdr:rowOff>
                  </to>
                </anchor>
              </controlPr>
            </control>
          </mc:Choice>
        </mc:AlternateContent>
        <mc:AlternateContent xmlns:mc="http://schemas.openxmlformats.org/markup-compatibility/2006">
          <mc:Choice Requires="x14">
            <control shapeId="21662" r:id="rId161" name="Option Button 158">
              <controlPr defaultSize="0" autoFill="0" autoLine="0" autoPict="0">
                <anchor moveWithCells="1" sizeWithCells="1">
                  <from>
                    <xdr:col>5</xdr:col>
                    <xdr:colOff>19050</xdr:colOff>
                    <xdr:row>141</xdr:row>
                    <xdr:rowOff>200025</xdr:rowOff>
                  </from>
                  <to>
                    <xdr:col>5</xdr:col>
                    <xdr:colOff>609600</xdr:colOff>
                    <xdr:row>141</xdr:row>
                    <xdr:rowOff>419100</xdr:rowOff>
                  </to>
                </anchor>
              </controlPr>
            </control>
          </mc:Choice>
        </mc:AlternateContent>
        <mc:AlternateContent xmlns:mc="http://schemas.openxmlformats.org/markup-compatibility/2006">
          <mc:Choice Requires="x14">
            <control shapeId="21663" r:id="rId162" name="Option Button 159">
              <controlPr defaultSize="0" autoFill="0" autoLine="0" autoPict="0">
                <anchor moveWithCells="1" sizeWithCells="1">
                  <from>
                    <xdr:col>1</xdr:col>
                    <xdr:colOff>504825</xdr:colOff>
                    <xdr:row>141</xdr:row>
                    <xdr:rowOff>200025</xdr:rowOff>
                  </from>
                  <to>
                    <xdr:col>1</xdr:col>
                    <xdr:colOff>904875</xdr:colOff>
                    <xdr:row>141</xdr:row>
                    <xdr:rowOff>419100</xdr:rowOff>
                  </to>
                </anchor>
              </controlPr>
            </control>
          </mc:Choice>
        </mc:AlternateContent>
        <mc:AlternateContent xmlns:mc="http://schemas.openxmlformats.org/markup-compatibility/2006">
          <mc:Choice Requires="x14">
            <control shapeId="21664" r:id="rId163" name="Option Button 160">
              <controlPr defaultSize="0" autoFill="0" autoLine="0" autoPict="0">
                <anchor moveWithCells="1" sizeWithCells="1">
                  <from>
                    <xdr:col>1</xdr:col>
                    <xdr:colOff>57150</xdr:colOff>
                    <xdr:row>141</xdr:row>
                    <xdr:rowOff>200025</xdr:rowOff>
                  </from>
                  <to>
                    <xdr:col>1</xdr:col>
                    <xdr:colOff>466725</xdr:colOff>
                    <xdr:row>141</xdr:row>
                    <xdr:rowOff>419100</xdr:rowOff>
                  </to>
                </anchor>
              </controlPr>
            </control>
          </mc:Choice>
        </mc:AlternateContent>
        <mc:AlternateContent xmlns:mc="http://schemas.openxmlformats.org/markup-compatibility/2006">
          <mc:Choice Requires="x14">
            <control shapeId="21665" r:id="rId164" name="Group Box 161">
              <controlPr defaultSize="0" autoFill="0" autoPict="0">
                <anchor moveWithCells="1" sizeWithCells="1">
                  <from>
                    <xdr:col>1</xdr:col>
                    <xdr:colOff>0</xdr:colOff>
                    <xdr:row>145</xdr:row>
                    <xdr:rowOff>0</xdr:rowOff>
                  </from>
                  <to>
                    <xdr:col>5</xdr:col>
                    <xdr:colOff>800100</xdr:colOff>
                    <xdr:row>146</xdr:row>
                    <xdr:rowOff>0</xdr:rowOff>
                  </to>
                </anchor>
              </controlPr>
            </control>
          </mc:Choice>
        </mc:AlternateContent>
        <mc:AlternateContent xmlns:mc="http://schemas.openxmlformats.org/markup-compatibility/2006">
          <mc:Choice Requires="x14">
            <control shapeId="21666" r:id="rId165" name="Option Button 162">
              <controlPr defaultSize="0" autoFill="0" autoLine="0" autoPict="0">
                <anchor moveWithCells="1" sizeWithCells="1">
                  <from>
                    <xdr:col>5</xdr:col>
                    <xdr:colOff>19050</xdr:colOff>
                    <xdr:row>145</xdr:row>
                    <xdr:rowOff>200025</xdr:rowOff>
                  </from>
                  <to>
                    <xdr:col>5</xdr:col>
                    <xdr:colOff>609600</xdr:colOff>
                    <xdr:row>145</xdr:row>
                    <xdr:rowOff>419100</xdr:rowOff>
                  </to>
                </anchor>
              </controlPr>
            </control>
          </mc:Choice>
        </mc:AlternateContent>
        <mc:AlternateContent xmlns:mc="http://schemas.openxmlformats.org/markup-compatibility/2006">
          <mc:Choice Requires="x14">
            <control shapeId="21667" r:id="rId166" name="Option Button 163">
              <controlPr defaultSize="0" autoFill="0" autoLine="0" autoPict="0">
                <anchor moveWithCells="1" sizeWithCells="1">
                  <from>
                    <xdr:col>1</xdr:col>
                    <xdr:colOff>504825</xdr:colOff>
                    <xdr:row>145</xdr:row>
                    <xdr:rowOff>200025</xdr:rowOff>
                  </from>
                  <to>
                    <xdr:col>1</xdr:col>
                    <xdr:colOff>904875</xdr:colOff>
                    <xdr:row>145</xdr:row>
                    <xdr:rowOff>419100</xdr:rowOff>
                  </to>
                </anchor>
              </controlPr>
            </control>
          </mc:Choice>
        </mc:AlternateContent>
        <mc:AlternateContent xmlns:mc="http://schemas.openxmlformats.org/markup-compatibility/2006">
          <mc:Choice Requires="x14">
            <control shapeId="21668" r:id="rId167" name="Option Button 164">
              <controlPr defaultSize="0" autoFill="0" autoLine="0" autoPict="0">
                <anchor moveWithCells="1" sizeWithCells="1">
                  <from>
                    <xdr:col>1</xdr:col>
                    <xdr:colOff>57150</xdr:colOff>
                    <xdr:row>145</xdr:row>
                    <xdr:rowOff>200025</xdr:rowOff>
                  </from>
                  <to>
                    <xdr:col>1</xdr:col>
                    <xdr:colOff>466725</xdr:colOff>
                    <xdr:row>145</xdr:row>
                    <xdr:rowOff>419100</xdr:rowOff>
                  </to>
                </anchor>
              </controlPr>
            </control>
          </mc:Choice>
        </mc:AlternateContent>
        <mc:AlternateContent xmlns:mc="http://schemas.openxmlformats.org/markup-compatibility/2006">
          <mc:Choice Requires="x14">
            <control shapeId="21669" r:id="rId168" name="Group Box 165">
              <controlPr defaultSize="0" autoFill="0" autoPict="0">
                <anchor moveWithCells="1" sizeWithCells="1">
                  <from>
                    <xdr:col>1</xdr:col>
                    <xdr:colOff>0</xdr:colOff>
                    <xdr:row>146</xdr:row>
                    <xdr:rowOff>0</xdr:rowOff>
                  </from>
                  <to>
                    <xdr:col>5</xdr:col>
                    <xdr:colOff>800100</xdr:colOff>
                    <xdr:row>147</xdr:row>
                    <xdr:rowOff>0</xdr:rowOff>
                  </to>
                </anchor>
              </controlPr>
            </control>
          </mc:Choice>
        </mc:AlternateContent>
        <mc:AlternateContent xmlns:mc="http://schemas.openxmlformats.org/markup-compatibility/2006">
          <mc:Choice Requires="x14">
            <control shapeId="21670" r:id="rId169" name="Option Button 166">
              <controlPr defaultSize="0" autoFill="0" autoLine="0" autoPict="0">
                <anchor moveWithCells="1" sizeWithCells="1">
                  <from>
                    <xdr:col>5</xdr:col>
                    <xdr:colOff>19050</xdr:colOff>
                    <xdr:row>146</xdr:row>
                    <xdr:rowOff>200025</xdr:rowOff>
                  </from>
                  <to>
                    <xdr:col>5</xdr:col>
                    <xdr:colOff>609600</xdr:colOff>
                    <xdr:row>146</xdr:row>
                    <xdr:rowOff>419100</xdr:rowOff>
                  </to>
                </anchor>
              </controlPr>
            </control>
          </mc:Choice>
        </mc:AlternateContent>
        <mc:AlternateContent xmlns:mc="http://schemas.openxmlformats.org/markup-compatibility/2006">
          <mc:Choice Requires="x14">
            <control shapeId="21671" r:id="rId170" name="Option Button 167">
              <controlPr defaultSize="0" autoFill="0" autoLine="0" autoPict="0">
                <anchor moveWithCells="1" sizeWithCells="1">
                  <from>
                    <xdr:col>1</xdr:col>
                    <xdr:colOff>504825</xdr:colOff>
                    <xdr:row>146</xdr:row>
                    <xdr:rowOff>200025</xdr:rowOff>
                  </from>
                  <to>
                    <xdr:col>1</xdr:col>
                    <xdr:colOff>904875</xdr:colOff>
                    <xdr:row>146</xdr:row>
                    <xdr:rowOff>419100</xdr:rowOff>
                  </to>
                </anchor>
              </controlPr>
            </control>
          </mc:Choice>
        </mc:AlternateContent>
        <mc:AlternateContent xmlns:mc="http://schemas.openxmlformats.org/markup-compatibility/2006">
          <mc:Choice Requires="x14">
            <control shapeId="21672" r:id="rId171" name="Option Button 168">
              <controlPr defaultSize="0" autoFill="0" autoLine="0" autoPict="0">
                <anchor moveWithCells="1" sizeWithCells="1">
                  <from>
                    <xdr:col>1</xdr:col>
                    <xdr:colOff>57150</xdr:colOff>
                    <xdr:row>146</xdr:row>
                    <xdr:rowOff>200025</xdr:rowOff>
                  </from>
                  <to>
                    <xdr:col>1</xdr:col>
                    <xdr:colOff>466725</xdr:colOff>
                    <xdr:row>146</xdr:row>
                    <xdr:rowOff>419100</xdr:rowOff>
                  </to>
                </anchor>
              </controlPr>
            </control>
          </mc:Choice>
        </mc:AlternateContent>
        <mc:AlternateContent xmlns:mc="http://schemas.openxmlformats.org/markup-compatibility/2006">
          <mc:Choice Requires="x14">
            <control shapeId="21673" r:id="rId172" name="Group Box 169">
              <controlPr defaultSize="0" autoFill="0" autoPict="0">
                <anchor moveWithCells="1" sizeWithCells="1">
                  <from>
                    <xdr:col>1</xdr:col>
                    <xdr:colOff>0</xdr:colOff>
                    <xdr:row>150</xdr:row>
                    <xdr:rowOff>0</xdr:rowOff>
                  </from>
                  <to>
                    <xdr:col>5</xdr:col>
                    <xdr:colOff>800100</xdr:colOff>
                    <xdr:row>151</xdr:row>
                    <xdr:rowOff>0</xdr:rowOff>
                  </to>
                </anchor>
              </controlPr>
            </control>
          </mc:Choice>
        </mc:AlternateContent>
        <mc:AlternateContent xmlns:mc="http://schemas.openxmlformats.org/markup-compatibility/2006">
          <mc:Choice Requires="x14">
            <control shapeId="21674" r:id="rId173" name="Option Button 170">
              <controlPr defaultSize="0" autoFill="0" autoLine="0" autoPict="0">
                <anchor moveWithCells="1" sizeWithCells="1">
                  <from>
                    <xdr:col>5</xdr:col>
                    <xdr:colOff>19050</xdr:colOff>
                    <xdr:row>150</xdr:row>
                    <xdr:rowOff>200025</xdr:rowOff>
                  </from>
                  <to>
                    <xdr:col>5</xdr:col>
                    <xdr:colOff>609600</xdr:colOff>
                    <xdr:row>150</xdr:row>
                    <xdr:rowOff>419100</xdr:rowOff>
                  </to>
                </anchor>
              </controlPr>
            </control>
          </mc:Choice>
        </mc:AlternateContent>
        <mc:AlternateContent xmlns:mc="http://schemas.openxmlformats.org/markup-compatibility/2006">
          <mc:Choice Requires="x14">
            <control shapeId="21675" r:id="rId174" name="Option Button 171">
              <controlPr defaultSize="0" autoFill="0" autoLine="0" autoPict="0">
                <anchor moveWithCells="1" sizeWithCells="1">
                  <from>
                    <xdr:col>1</xdr:col>
                    <xdr:colOff>504825</xdr:colOff>
                    <xdr:row>150</xdr:row>
                    <xdr:rowOff>200025</xdr:rowOff>
                  </from>
                  <to>
                    <xdr:col>1</xdr:col>
                    <xdr:colOff>904875</xdr:colOff>
                    <xdr:row>150</xdr:row>
                    <xdr:rowOff>419100</xdr:rowOff>
                  </to>
                </anchor>
              </controlPr>
            </control>
          </mc:Choice>
        </mc:AlternateContent>
        <mc:AlternateContent xmlns:mc="http://schemas.openxmlformats.org/markup-compatibility/2006">
          <mc:Choice Requires="x14">
            <control shapeId="21676" r:id="rId175" name="Option Button 172">
              <controlPr defaultSize="0" autoFill="0" autoLine="0" autoPict="0">
                <anchor moveWithCells="1" sizeWithCells="1">
                  <from>
                    <xdr:col>1</xdr:col>
                    <xdr:colOff>57150</xdr:colOff>
                    <xdr:row>150</xdr:row>
                    <xdr:rowOff>200025</xdr:rowOff>
                  </from>
                  <to>
                    <xdr:col>1</xdr:col>
                    <xdr:colOff>466725</xdr:colOff>
                    <xdr:row>150</xdr:row>
                    <xdr:rowOff>419100</xdr:rowOff>
                  </to>
                </anchor>
              </controlPr>
            </control>
          </mc:Choice>
        </mc:AlternateContent>
        <mc:AlternateContent xmlns:mc="http://schemas.openxmlformats.org/markup-compatibility/2006">
          <mc:Choice Requires="x14">
            <control shapeId="21677" r:id="rId176" name="Group Box 173">
              <controlPr defaultSize="0" autoFill="0" autoPict="0">
                <anchor moveWithCells="1" sizeWithCells="1">
                  <from>
                    <xdr:col>1</xdr:col>
                    <xdr:colOff>0</xdr:colOff>
                    <xdr:row>151</xdr:row>
                    <xdr:rowOff>0</xdr:rowOff>
                  </from>
                  <to>
                    <xdr:col>5</xdr:col>
                    <xdr:colOff>800100</xdr:colOff>
                    <xdr:row>152</xdr:row>
                    <xdr:rowOff>0</xdr:rowOff>
                  </to>
                </anchor>
              </controlPr>
            </control>
          </mc:Choice>
        </mc:AlternateContent>
        <mc:AlternateContent xmlns:mc="http://schemas.openxmlformats.org/markup-compatibility/2006">
          <mc:Choice Requires="x14">
            <control shapeId="21678" r:id="rId177" name="Option Button 174">
              <controlPr defaultSize="0" autoFill="0" autoLine="0" autoPict="0">
                <anchor moveWithCells="1" sizeWithCells="1">
                  <from>
                    <xdr:col>5</xdr:col>
                    <xdr:colOff>19050</xdr:colOff>
                    <xdr:row>151</xdr:row>
                    <xdr:rowOff>200025</xdr:rowOff>
                  </from>
                  <to>
                    <xdr:col>5</xdr:col>
                    <xdr:colOff>609600</xdr:colOff>
                    <xdr:row>151</xdr:row>
                    <xdr:rowOff>419100</xdr:rowOff>
                  </to>
                </anchor>
              </controlPr>
            </control>
          </mc:Choice>
        </mc:AlternateContent>
        <mc:AlternateContent xmlns:mc="http://schemas.openxmlformats.org/markup-compatibility/2006">
          <mc:Choice Requires="x14">
            <control shapeId="21679" r:id="rId178" name="Option Button 175">
              <controlPr defaultSize="0" autoFill="0" autoLine="0" autoPict="0">
                <anchor moveWithCells="1" sizeWithCells="1">
                  <from>
                    <xdr:col>1</xdr:col>
                    <xdr:colOff>504825</xdr:colOff>
                    <xdr:row>151</xdr:row>
                    <xdr:rowOff>200025</xdr:rowOff>
                  </from>
                  <to>
                    <xdr:col>1</xdr:col>
                    <xdr:colOff>904875</xdr:colOff>
                    <xdr:row>151</xdr:row>
                    <xdr:rowOff>419100</xdr:rowOff>
                  </to>
                </anchor>
              </controlPr>
            </control>
          </mc:Choice>
        </mc:AlternateContent>
        <mc:AlternateContent xmlns:mc="http://schemas.openxmlformats.org/markup-compatibility/2006">
          <mc:Choice Requires="x14">
            <control shapeId="21680" r:id="rId179" name="Option Button 176">
              <controlPr defaultSize="0" autoFill="0" autoLine="0" autoPict="0">
                <anchor moveWithCells="1" sizeWithCells="1">
                  <from>
                    <xdr:col>1</xdr:col>
                    <xdr:colOff>57150</xdr:colOff>
                    <xdr:row>151</xdr:row>
                    <xdr:rowOff>200025</xdr:rowOff>
                  </from>
                  <to>
                    <xdr:col>1</xdr:col>
                    <xdr:colOff>466725</xdr:colOff>
                    <xdr:row>151</xdr:row>
                    <xdr:rowOff>419100</xdr:rowOff>
                  </to>
                </anchor>
              </controlPr>
            </control>
          </mc:Choice>
        </mc:AlternateContent>
        <mc:AlternateContent xmlns:mc="http://schemas.openxmlformats.org/markup-compatibility/2006">
          <mc:Choice Requires="x14">
            <control shapeId="21681" r:id="rId180" name="Group Box 177">
              <controlPr defaultSize="0" autoFill="0" autoPict="0">
                <anchor moveWithCells="1" sizeWithCells="1">
                  <from>
                    <xdr:col>1</xdr:col>
                    <xdr:colOff>0</xdr:colOff>
                    <xdr:row>152</xdr:row>
                    <xdr:rowOff>0</xdr:rowOff>
                  </from>
                  <to>
                    <xdr:col>5</xdr:col>
                    <xdr:colOff>800100</xdr:colOff>
                    <xdr:row>153</xdr:row>
                    <xdr:rowOff>0</xdr:rowOff>
                  </to>
                </anchor>
              </controlPr>
            </control>
          </mc:Choice>
        </mc:AlternateContent>
        <mc:AlternateContent xmlns:mc="http://schemas.openxmlformats.org/markup-compatibility/2006">
          <mc:Choice Requires="x14">
            <control shapeId="21682" r:id="rId181" name="Option Button 178">
              <controlPr defaultSize="0" autoFill="0" autoLine="0" autoPict="0">
                <anchor moveWithCells="1" sizeWithCells="1">
                  <from>
                    <xdr:col>5</xdr:col>
                    <xdr:colOff>19050</xdr:colOff>
                    <xdr:row>152</xdr:row>
                    <xdr:rowOff>200025</xdr:rowOff>
                  </from>
                  <to>
                    <xdr:col>5</xdr:col>
                    <xdr:colOff>609600</xdr:colOff>
                    <xdr:row>152</xdr:row>
                    <xdr:rowOff>419100</xdr:rowOff>
                  </to>
                </anchor>
              </controlPr>
            </control>
          </mc:Choice>
        </mc:AlternateContent>
        <mc:AlternateContent xmlns:mc="http://schemas.openxmlformats.org/markup-compatibility/2006">
          <mc:Choice Requires="x14">
            <control shapeId="21683" r:id="rId182" name="Option Button 179">
              <controlPr defaultSize="0" autoFill="0" autoLine="0" autoPict="0">
                <anchor moveWithCells="1" sizeWithCells="1">
                  <from>
                    <xdr:col>1</xdr:col>
                    <xdr:colOff>504825</xdr:colOff>
                    <xdr:row>152</xdr:row>
                    <xdr:rowOff>200025</xdr:rowOff>
                  </from>
                  <to>
                    <xdr:col>1</xdr:col>
                    <xdr:colOff>904875</xdr:colOff>
                    <xdr:row>152</xdr:row>
                    <xdr:rowOff>419100</xdr:rowOff>
                  </to>
                </anchor>
              </controlPr>
            </control>
          </mc:Choice>
        </mc:AlternateContent>
        <mc:AlternateContent xmlns:mc="http://schemas.openxmlformats.org/markup-compatibility/2006">
          <mc:Choice Requires="x14">
            <control shapeId="21684" r:id="rId183" name="Option Button 180">
              <controlPr defaultSize="0" autoFill="0" autoLine="0" autoPict="0">
                <anchor moveWithCells="1" sizeWithCells="1">
                  <from>
                    <xdr:col>1</xdr:col>
                    <xdr:colOff>57150</xdr:colOff>
                    <xdr:row>152</xdr:row>
                    <xdr:rowOff>200025</xdr:rowOff>
                  </from>
                  <to>
                    <xdr:col>1</xdr:col>
                    <xdr:colOff>466725</xdr:colOff>
                    <xdr:row>152</xdr:row>
                    <xdr:rowOff>419100</xdr:rowOff>
                  </to>
                </anchor>
              </controlPr>
            </control>
          </mc:Choice>
        </mc:AlternateContent>
        <mc:AlternateContent xmlns:mc="http://schemas.openxmlformats.org/markup-compatibility/2006">
          <mc:Choice Requires="x14">
            <control shapeId="21685" r:id="rId184" name="Group Box 181">
              <controlPr defaultSize="0" autoFill="0" autoPict="0">
                <anchor moveWithCells="1" sizeWithCells="1">
                  <from>
                    <xdr:col>1</xdr:col>
                    <xdr:colOff>0</xdr:colOff>
                    <xdr:row>153</xdr:row>
                    <xdr:rowOff>0</xdr:rowOff>
                  </from>
                  <to>
                    <xdr:col>5</xdr:col>
                    <xdr:colOff>800100</xdr:colOff>
                    <xdr:row>154</xdr:row>
                    <xdr:rowOff>0</xdr:rowOff>
                  </to>
                </anchor>
              </controlPr>
            </control>
          </mc:Choice>
        </mc:AlternateContent>
        <mc:AlternateContent xmlns:mc="http://schemas.openxmlformats.org/markup-compatibility/2006">
          <mc:Choice Requires="x14">
            <control shapeId="21686" r:id="rId185" name="Option Button 182">
              <controlPr defaultSize="0" autoFill="0" autoLine="0" autoPict="0">
                <anchor moveWithCells="1" sizeWithCells="1">
                  <from>
                    <xdr:col>5</xdr:col>
                    <xdr:colOff>19050</xdr:colOff>
                    <xdr:row>153</xdr:row>
                    <xdr:rowOff>200025</xdr:rowOff>
                  </from>
                  <to>
                    <xdr:col>5</xdr:col>
                    <xdr:colOff>609600</xdr:colOff>
                    <xdr:row>153</xdr:row>
                    <xdr:rowOff>419100</xdr:rowOff>
                  </to>
                </anchor>
              </controlPr>
            </control>
          </mc:Choice>
        </mc:AlternateContent>
        <mc:AlternateContent xmlns:mc="http://schemas.openxmlformats.org/markup-compatibility/2006">
          <mc:Choice Requires="x14">
            <control shapeId="21687" r:id="rId186" name="Option Button 183">
              <controlPr defaultSize="0" autoFill="0" autoLine="0" autoPict="0">
                <anchor moveWithCells="1" sizeWithCells="1">
                  <from>
                    <xdr:col>1</xdr:col>
                    <xdr:colOff>504825</xdr:colOff>
                    <xdr:row>153</xdr:row>
                    <xdr:rowOff>200025</xdr:rowOff>
                  </from>
                  <to>
                    <xdr:col>1</xdr:col>
                    <xdr:colOff>904875</xdr:colOff>
                    <xdr:row>153</xdr:row>
                    <xdr:rowOff>419100</xdr:rowOff>
                  </to>
                </anchor>
              </controlPr>
            </control>
          </mc:Choice>
        </mc:AlternateContent>
        <mc:AlternateContent xmlns:mc="http://schemas.openxmlformats.org/markup-compatibility/2006">
          <mc:Choice Requires="x14">
            <control shapeId="21688" r:id="rId187" name="Option Button 184">
              <controlPr defaultSize="0" autoFill="0" autoLine="0" autoPict="0">
                <anchor moveWithCells="1" sizeWithCells="1">
                  <from>
                    <xdr:col>1</xdr:col>
                    <xdr:colOff>57150</xdr:colOff>
                    <xdr:row>153</xdr:row>
                    <xdr:rowOff>200025</xdr:rowOff>
                  </from>
                  <to>
                    <xdr:col>1</xdr:col>
                    <xdr:colOff>466725</xdr:colOff>
                    <xdr:row>153</xdr:row>
                    <xdr:rowOff>419100</xdr:rowOff>
                  </to>
                </anchor>
              </controlPr>
            </control>
          </mc:Choice>
        </mc:AlternateContent>
        <mc:AlternateContent xmlns:mc="http://schemas.openxmlformats.org/markup-compatibility/2006">
          <mc:Choice Requires="x14">
            <control shapeId="21689" r:id="rId188" name="Group Box 185">
              <controlPr defaultSize="0" autoFill="0" autoPict="0">
                <anchor moveWithCells="1" sizeWithCells="1">
                  <from>
                    <xdr:col>1</xdr:col>
                    <xdr:colOff>0</xdr:colOff>
                    <xdr:row>157</xdr:row>
                    <xdr:rowOff>0</xdr:rowOff>
                  </from>
                  <to>
                    <xdr:col>5</xdr:col>
                    <xdr:colOff>800100</xdr:colOff>
                    <xdr:row>158</xdr:row>
                    <xdr:rowOff>0</xdr:rowOff>
                  </to>
                </anchor>
              </controlPr>
            </control>
          </mc:Choice>
        </mc:AlternateContent>
        <mc:AlternateContent xmlns:mc="http://schemas.openxmlformats.org/markup-compatibility/2006">
          <mc:Choice Requires="x14">
            <control shapeId="21690" r:id="rId189" name="Option Button 186">
              <controlPr defaultSize="0" autoFill="0" autoLine="0" autoPict="0">
                <anchor moveWithCells="1" sizeWithCells="1">
                  <from>
                    <xdr:col>5</xdr:col>
                    <xdr:colOff>19050</xdr:colOff>
                    <xdr:row>157</xdr:row>
                    <xdr:rowOff>200025</xdr:rowOff>
                  </from>
                  <to>
                    <xdr:col>5</xdr:col>
                    <xdr:colOff>609600</xdr:colOff>
                    <xdr:row>157</xdr:row>
                    <xdr:rowOff>419100</xdr:rowOff>
                  </to>
                </anchor>
              </controlPr>
            </control>
          </mc:Choice>
        </mc:AlternateContent>
        <mc:AlternateContent xmlns:mc="http://schemas.openxmlformats.org/markup-compatibility/2006">
          <mc:Choice Requires="x14">
            <control shapeId="21691" r:id="rId190" name="Option Button 187">
              <controlPr defaultSize="0" autoFill="0" autoLine="0" autoPict="0">
                <anchor moveWithCells="1" sizeWithCells="1">
                  <from>
                    <xdr:col>1</xdr:col>
                    <xdr:colOff>504825</xdr:colOff>
                    <xdr:row>157</xdr:row>
                    <xdr:rowOff>200025</xdr:rowOff>
                  </from>
                  <to>
                    <xdr:col>1</xdr:col>
                    <xdr:colOff>904875</xdr:colOff>
                    <xdr:row>157</xdr:row>
                    <xdr:rowOff>419100</xdr:rowOff>
                  </to>
                </anchor>
              </controlPr>
            </control>
          </mc:Choice>
        </mc:AlternateContent>
        <mc:AlternateContent xmlns:mc="http://schemas.openxmlformats.org/markup-compatibility/2006">
          <mc:Choice Requires="x14">
            <control shapeId="21692" r:id="rId191" name="Option Button 188">
              <controlPr defaultSize="0" autoFill="0" autoLine="0" autoPict="0">
                <anchor moveWithCells="1" sizeWithCells="1">
                  <from>
                    <xdr:col>1</xdr:col>
                    <xdr:colOff>57150</xdr:colOff>
                    <xdr:row>157</xdr:row>
                    <xdr:rowOff>200025</xdr:rowOff>
                  </from>
                  <to>
                    <xdr:col>1</xdr:col>
                    <xdr:colOff>466725</xdr:colOff>
                    <xdr:row>157</xdr:row>
                    <xdr:rowOff>419100</xdr:rowOff>
                  </to>
                </anchor>
              </controlPr>
            </control>
          </mc:Choice>
        </mc:AlternateContent>
        <mc:AlternateContent xmlns:mc="http://schemas.openxmlformats.org/markup-compatibility/2006">
          <mc:Choice Requires="x14">
            <control shapeId="21693" r:id="rId192" name="Group Box 189">
              <controlPr defaultSize="0" autoFill="0" autoPict="0">
                <anchor moveWithCells="1" sizeWithCells="1">
                  <from>
                    <xdr:col>1</xdr:col>
                    <xdr:colOff>0</xdr:colOff>
                    <xdr:row>158</xdr:row>
                    <xdr:rowOff>0</xdr:rowOff>
                  </from>
                  <to>
                    <xdr:col>5</xdr:col>
                    <xdr:colOff>800100</xdr:colOff>
                    <xdr:row>159</xdr:row>
                    <xdr:rowOff>0</xdr:rowOff>
                  </to>
                </anchor>
              </controlPr>
            </control>
          </mc:Choice>
        </mc:AlternateContent>
        <mc:AlternateContent xmlns:mc="http://schemas.openxmlformats.org/markup-compatibility/2006">
          <mc:Choice Requires="x14">
            <control shapeId="21694" r:id="rId193" name="Option Button 190">
              <controlPr defaultSize="0" autoFill="0" autoLine="0" autoPict="0">
                <anchor moveWithCells="1" sizeWithCells="1">
                  <from>
                    <xdr:col>5</xdr:col>
                    <xdr:colOff>19050</xdr:colOff>
                    <xdr:row>158</xdr:row>
                    <xdr:rowOff>200025</xdr:rowOff>
                  </from>
                  <to>
                    <xdr:col>5</xdr:col>
                    <xdr:colOff>609600</xdr:colOff>
                    <xdr:row>158</xdr:row>
                    <xdr:rowOff>419100</xdr:rowOff>
                  </to>
                </anchor>
              </controlPr>
            </control>
          </mc:Choice>
        </mc:AlternateContent>
        <mc:AlternateContent xmlns:mc="http://schemas.openxmlformats.org/markup-compatibility/2006">
          <mc:Choice Requires="x14">
            <control shapeId="21695" r:id="rId194" name="Option Button 191">
              <controlPr defaultSize="0" autoFill="0" autoLine="0" autoPict="0">
                <anchor moveWithCells="1" sizeWithCells="1">
                  <from>
                    <xdr:col>1</xdr:col>
                    <xdr:colOff>504825</xdr:colOff>
                    <xdr:row>158</xdr:row>
                    <xdr:rowOff>200025</xdr:rowOff>
                  </from>
                  <to>
                    <xdr:col>1</xdr:col>
                    <xdr:colOff>904875</xdr:colOff>
                    <xdr:row>158</xdr:row>
                    <xdr:rowOff>419100</xdr:rowOff>
                  </to>
                </anchor>
              </controlPr>
            </control>
          </mc:Choice>
        </mc:AlternateContent>
        <mc:AlternateContent xmlns:mc="http://schemas.openxmlformats.org/markup-compatibility/2006">
          <mc:Choice Requires="x14">
            <control shapeId="21696" r:id="rId195" name="Option Button 192">
              <controlPr defaultSize="0" autoFill="0" autoLine="0" autoPict="0">
                <anchor moveWithCells="1" sizeWithCells="1">
                  <from>
                    <xdr:col>1</xdr:col>
                    <xdr:colOff>57150</xdr:colOff>
                    <xdr:row>158</xdr:row>
                    <xdr:rowOff>200025</xdr:rowOff>
                  </from>
                  <to>
                    <xdr:col>1</xdr:col>
                    <xdr:colOff>466725</xdr:colOff>
                    <xdr:row>158</xdr:row>
                    <xdr:rowOff>419100</xdr:rowOff>
                  </to>
                </anchor>
              </controlPr>
            </control>
          </mc:Choice>
        </mc:AlternateContent>
        <mc:AlternateContent xmlns:mc="http://schemas.openxmlformats.org/markup-compatibility/2006">
          <mc:Choice Requires="x14">
            <control shapeId="21697" r:id="rId196" name="Group Box 193">
              <controlPr defaultSize="0" autoFill="0" autoPict="0">
                <anchor moveWithCells="1" sizeWithCells="1">
                  <from>
                    <xdr:col>1</xdr:col>
                    <xdr:colOff>0</xdr:colOff>
                    <xdr:row>159</xdr:row>
                    <xdr:rowOff>0</xdr:rowOff>
                  </from>
                  <to>
                    <xdr:col>5</xdr:col>
                    <xdr:colOff>800100</xdr:colOff>
                    <xdr:row>160</xdr:row>
                    <xdr:rowOff>0</xdr:rowOff>
                  </to>
                </anchor>
              </controlPr>
            </control>
          </mc:Choice>
        </mc:AlternateContent>
        <mc:AlternateContent xmlns:mc="http://schemas.openxmlformats.org/markup-compatibility/2006">
          <mc:Choice Requires="x14">
            <control shapeId="21698" r:id="rId197" name="Option Button 194">
              <controlPr defaultSize="0" autoFill="0" autoLine="0" autoPict="0">
                <anchor moveWithCells="1" sizeWithCells="1">
                  <from>
                    <xdr:col>5</xdr:col>
                    <xdr:colOff>19050</xdr:colOff>
                    <xdr:row>159</xdr:row>
                    <xdr:rowOff>200025</xdr:rowOff>
                  </from>
                  <to>
                    <xdr:col>5</xdr:col>
                    <xdr:colOff>609600</xdr:colOff>
                    <xdr:row>159</xdr:row>
                    <xdr:rowOff>419100</xdr:rowOff>
                  </to>
                </anchor>
              </controlPr>
            </control>
          </mc:Choice>
        </mc:AlternateContent>
        <mc:AlternateContent xmlns:mc="http://schemas.openxmlformats.org/markup-compatibility/2006">
          <mc:Choice Requires="x14">
            <control shapeId="21699" r:id="rId198" name="Option Button 195">
              <controlPr defaultSize="0" autoFill="0" autoLine="0" autoPict="0">
                <anchor moveWithCells="1" sizeWithCells="1">
                  <from>
                    <xdr:col>1</xdr:col>
                    <xdr:colOff>504825</xdr:colOff>
                    <xdr:row>159</xdr:row>
                    <xdr:rowOff>200025</xdr:rowOff>
                  </from>
                  <to>
                    <xdr:col>1</xdr:col>
                    <xdr:colOff>904875</xdr:colOff>
                    <xdr:row>159</xdr:row>
                    <xdr:rowOff>419100</xdr:rowOff>
                  </to>
                </anchor>
              </controlPr>
            </control>
          </mc:Choice>
        </mc:AlternateContent>
        <mc:AlternateContent xmlns:mc="http://schemas.openxmlformats.org/markup-compatibility/2006">
          <mc:Choice Requires="x14">
            <control shapeId="21700" r:id="rId199" name="Option Button 196">
              <controlPr defaultSize="0" autoFill="0" autoLine="0" autoPict="0">
                <anchor moveWithCells="1" sizeWithCells="1">
                  <from>
                    <xdr:col>1</xdr:col>
                    <xdr:colOff>57150</xdr:colOff>
                    <xdr:row>159</xdr:row>
                    <xdr:rowOff>200025</xdr:rowOff>
                  </from>
                  <to>
                    <xdr:col>1</xdr:col>
                    <xdr:colOff>466725</xdr:colOff>
                    <xdr:row>159</xdr:row>
                    <xdr:rowOff>419100</xdr:rowOff>
                  </to>
                </anchor>
              </controlPr>
            </control>
          </mc:Choice>
        </mc:AlternateContent>
        <mc:AlternateContent xmlns:mc="http://schemas.openxmlformats.org/markup-compatibility/2006">
          <mc:Choice Requires="x14">
            <control shapeId="21701" r:id="rId200" name="Group Box 197">
              <controlPr defaultSize="0" autoFill="0" autoPict="0">
                <anchor moveWithCells="1" sizeWithCells="1">
                  <from>
                    <xdr:col>1</xdr:col>
                    <xdr:colOff>0</xdr:colOff>
                    <xdr:row>160</xdr:row>
                    <xdr:rowOff>0</xdr:rowOff>
                  </from>
                  <to>
                    <xdr:col>5</xdr:col>
                    <xdr:colOff>800100</xdr:colOff>
                    <xdr:row>161</xdr:row>
                    <xdr:rowOff>0</xdr:rowOff>
                  </to>
                </anchor>
              </controlPr>
            </control>
          </mc:Choice>
        </mc:AlternateContent>
        <mc:AlternateContent xmlns:mc="http://schemas.openxmlformats.org/markup-compatibility/2006">
          <mc:Choice Requires="x14">
            <control shapeId="21702" r:id="rId201" name="Option Button 198">
              <controlPr defaultSize="0" autoFill="0" autoLine="0" autoPict="0">
                <anchor moveWithCells="1" sizeWithCells="1">
                  <from>
                    <xdr:col>5</xdr:col>
                    <xdr:colOff>19050</xdr:colOff>
                    <xdr:row>160</xdr:row>
                    <xdr:rowOff>200025</xdr:rowOff>
                  </from>
                  <to>
                    <xdr:col>5</xdr:col>
                    <xdr:colOff>609600</xdr:colOff>
                    <xdr:row>160</xdr:row>
                    <xdr:rowOff>419100</xdr:rowOff>
                  </to>
                </anchor>
              </controlPr>
            </control>
          </mc:Choice>
        </mc:AlternateContent>
        <mc:AlternateContent xmlns:mc="http://schemas.openxmlformats.org/markup-compatibility/2006">
          <mc:Choice Requires="x14">
            <control shapeId="21703" r:id="rId202" name="Option Button 199">
              <controlPr defaultSize="0" autoFill="0" autoLine="0" autoPict="0">
                <anchor moveWithCells="1" sizeWithCells="1">
                  <from>
                    <xdr:col>1</xdr:col>
                    <xdr:colOff>504825</xdr:colOff>
                    <xdr:row>160</xdr:row>
                    <xdr:rowOff>200025</xdr:rowOff>
                  </from>
                  <to>
                    <xdr:col>1</xdr:col>
                    <xdr:colOff>904875</xdr:colOff>
                    <xdr:row>160</xdr:row>
                    <xdr:rowOff>419100</xdr:rowOff>
                  </to>
                </anchor>
              </controlPr>
            </control>
          </mc:Choice>
        </mc:AlternateContent>
        <mc:AlternateContent xmlns:mc="http://schemas.openxmlformats.org/markup-compatibility/2006">
          <mc:Choice Requires="x14">
            <control shapeId="21704" r:id="rId203" name="Option Button 200">
              <controlPr defaultSize="0" autoFill="0" autoLine="0" autoPict="0">
                <anchor moveWithCells="1" sizeWithCells="1">
                  <from>
                    <xdr:col>1</xdr:col>
                    <xdr:colOff>57150</xdr:colOff>
                    <xdr:row>160</xdr:row>
                    <xdr:rowOff>200025</xdr:rowOff>
                  </from>
                  <to>
                    <xdr:col>1</xdr:col>
                    <xdr:colOff>466725</xdr:colOff>
                    <xdr:row>160</xdr:row>
                    <xdr:rowOff>419100</xdr:rowOff>
                  </to>
                </anchor>
              </controlPr>
            </control>
          </mc:Choice>
        </mc:AlternateContent>
        <mc:AlternateContent xmlns:mc="http://schemas.openxmlformats.org/markup-compatibility/2006">
          <mc:Choice Requires="x14">
            <control shapeId="21705" r:id="rId204" name="Group Box 201">
              <controlPr defaultSize="0" autoFill="0" autoPict="0">
                <anchor moveWithCells="1" sizeWithCells="1">
                  <from>
                    <xdr:col>1</xdr:col>
                    <xdr:colOff>0</xdr:colOff>
                    <xdr:row>166</xdr:row>
                    <xdr:rowOff>0</xdr:rowOff>
                  </from>
                  <to>
                    <xdr:col>5</xdr:col>
                    <xdr:colOff>800100</xdr:colOff>
                    <xdr:row>167</xdr:row>
                    <xdr:rowOff>0</xdr:rowOff>
                  </to>
                </anchor>
              </controlPr>
            </control>
          </mc:Choice>
        </mc:AlternateContent>
        <mc:AlternateContent xmlns:mc="http://schemas.openxmlformats.org/markup-compatibility/2006">
          <mc:Choice Requires="x14">
            <control shapeId="21706" r:id="rId205" name="Option Button 202">
              <controlPr defaultSize="0" autoFill="0" autoLine="0" autoPict="0">
                <anchor moveWithCells="1" sizeWithCells="1">
                  <from>
                    <xdr:col>5</xdr:col>
                    <xdr:colOff>19050</xdr:colOff>
                    <xdr:row>166</xdr:row>
                    <xdr:rowOff>200025</xdr:rowOff>
                  </from>
                  <to>
                    <xdr:col>5</xdr:col>
                    <xdr:colOff>609600</xdr:colOff>
                    <xdr:row>166</xdr:row>
                    <xdr:rowOff>419100</xdr:rowOff>
                  </to>
                </anchor>
              </controlPr>
            </control>
          </mc:Choice>
        </mc:AlternateContent>
        <mc:AlternateContent xmlns:mc="http://schemas.openxmlformats.org/markup-compatibility/2006">
          <mc:Choice Requires="x14">
            <control shapeId="21707" r:id="rId206" name="Option Button 203">
              <controlPr defaultSize="0" autoFill="0" autoLine="0" autoPict="0">
                <anchor moveWithCells="1" sizeWithCells="1">
                  <from>
                    <xdr:col>1</xdr:col>
                    <xdr:colOff>504825</xdr:colOff>
                    <xdr:row>166</xdr:row>
                    <xdr:rowOff>200025</xdr:rowOff>
                  </from>
                  <to>
                    <xdr:col>1</xdr:col>
                    <xdr:colOff>904875</xdr:colOff>
                    <xdr:row>166</xdr:row>
                    <xdr:rowOff>419100</xdr:rowOff>
                  </to>
                </anchor>
              </controlPr>
            </control>
          </mc:Choice>
        </mc:AlternateContent>
        <mc:AlternateContent xmlns:mc="http://schemas.openxmlformats.org/markup-compatibility/2006">
          <mc:Choice Requires="x14">
            <control shapeId="21708" r:id="rId207" name="Option Button 204">
              <controlPr defaultSize="0" autoFill="0" autoLine="0" autoPict="0">
                <anchor moveWithCells="1" sizeWithCells="1">
                  <from>
                    <xdr:col>1</xdr:col>
                    <xdr:colOff>57150</xdr:colOff>
                    <xdr:row>166</xdr:row>
                    <xdr:rowOff>200025</xdr:rowOff>
                  </from>
                  <to>
                    <xdr:col>1</xdr:col>
                    <xdr:colOff>466725</xdr:colOff>
                    <xdr:row>166</xdr:row>
                    <xdr:rowOff>419100</xdr:rowOff>
                  </to>
                </anchor>
              </controlPr>
            </control>
          </mc:Choice>
        </mc:AlternateContent>
        <mc:AlternateContent xmlns:mc="http://schemas.openxmlformats.org/markup-compatibility/2006">
          <mc:Choice Requires="x14">
            <control shapeId="21709" r:id="rId208" name="Group Box 205">
              <controlPr defaultSize="0" autoFill="0" autoPict="0">
                <anchor moveWithCells="1" sizeWithCells="1">
                  <from>
                    <xdr:col>1</xdr:col>
                    <xdr:colOff>0</xdr:colOff>
                    <xdr:row>167</xdr:row>
                    <xdr:rowOff>0</xdr:rowOff>
                  </from>
                  <to>
                    <xdr:col>5</xdr:col>
                    <xdr:colOff>800100</xdr:colOff>
                    <xdr:row>168</xdr:row>
                    <xdr:rowOff>0</xdr:rowOff>
                  </to>
                </anchor>
              </controlPr>
            </control>
          </mc:Choice>
        </mc:AlternateContent>
        <mc:AlternateContent xmlns:mc="http://schemas.openxmlformats.org/markup-compatibility/2006">
          <mc:Choice Requires="x14">
            <control shapeId="21710" r:id="rId209" name="Option Button 206">
              <controlPr defaultSize="0" autoFill="0" autoLine="0" autoPict="0">
                <anchor moveWithCells="1" sizeWithCells="1">
                  <from>
                    <xdr:col>5</xdr:col>
                    <xdr:colOff>19050</xdr:colOff>
                    <xdr:row>167</xdr:row>
                    <xdr:rowOff>200025</xdr:rowOff>
                  </from>
                  <to>
                    <xdr:col>5</xdr:col>
                    <xdr:colOff>609600</xdr:colOff>
                    <xdr:row>167</xdr:row>
                    <xdr:rowOff>419100</xdr:rowOff>
                  </to>
                </anchor>
              </controlPr>
            </control>
          </mc:Choice>
        </mc:AlternateContent>
        <mc:AlternateContent xmlns:mc="http://schemas.openxmlformats.org/markup-compatibility/2006">
          <mc:Choice Requires="x14">
            <control shapeId="21711" r:id="rId210" name="Option Button 207">
              <controlPr defaultSize="0" autoFill="0" autoLine="0" autoPict="0">
                <anchor moveWithCells="1" sizeWithCells="1">
                  <from>
                    <xdr:col>1</xdr:col>
                    <xdr:colOff>504825</xdr:colOff>
                    <xdr:row>167</xdr:row>
                    <xdr:rowOff>200025</xdr:rowOff>
                  </from>
                  <to>
                    <xdr:col>1</xdr:col>
                    <xdr:colOff>904875</xdr:colOff>
                    <xdr:row>167</xdr:row>
                    <xdr:rowOff>419100</xdr:rowOff>
                  </to>
                </anchor>
              </controlPr>
            </control>
          </mc:Choice>
        </mc:AlternateContent>
        <mc:AlternateContent xmlns:mc="http://schemas.openxmlformats.org/markup-compatibility/2006">
          <mc:Choice Requires="x14">
            <control shapeId="21712" r:id="rId211" name="Option Button 208">
              <controlPr defaultSize="0" autoFill="0" autoLine="0" autoPict="0">
                <anchor moveWithCells="1" sizeWithCells="1">
                  <from>
                    <xdr:col>1</xdr:col>
                    <xdr:colOff>57150</xdr:colOff>
                    <xdr:row>167</xdr:row>
                    <xdr:rowOff>200025</xdr:rowOff>
                  </from>
                  <to>
                    <xdr:col>1</xdr:col>
                    <xdr:colOff>466725</xdr:colOff>
                    <xdr:row>167</xdr:row>
                    <xdr:rowOff>419100</xdr:rowOff>
                  </to>
                </anchor>
              </controlPr>
            </control>
          </mc:Choice>
        </mc:AlternateContent>
        <mc:AlternateContent xmlns:mc="http://schemas.openxmlformats.org/markup-compatibility/2006">
          <mc:Choice Requires="x14">
            <control shapeId="21713" r:id="rId212" name="Group Box 209">
              <controlPr defaultSize="0" autoFill="0" autoPict="0">
                <anchor moveWithCells="1" sizeWithCells="1">
                  <from>
                    <xdr:col>1</xdr:col>
                    <xdr:colOff>0</xdr:colOff>
                    <xdr:row>168</xdr:row>
                    <xdr:rowOff>0</xdr:rowOff>
                  </from>
                  <to>
                    <xdr:col>5</xdr:col>
                    <xdr:colOff>800100</xdr:colOff>
                    <xdr:row>169</xdr:row>
                    <xdr:rowOff>0</xdr:rowOff>
                  </to>
                </anchor>
              </controlPr>
            </control>
          </mc:Choice>
        </mc:AlternateContent>
        <mc:AlternateContent xmlns:mc="http://schemas.openxmlformats.org/markup-compatibility/2006">
          <mc:Choice Requires="x14">
            <control shapeId="21714" r:id="rId213" name="Option Button 210">
              <controlPr defaultSize="0" autoFill="0" autoLine="0" autoPict="0">
                <anchor moveWithCells="1" sizeWithCells="1">
                  <from>
                    <xdr:col>5</xdr:col>
                    <xdr:colOff>19050</xdr:colOff>
                    <xdr:row>168</xdr:row>
                    <xdr:rowOff>200025</xdr:rowOff>
                  </from>
                  <to>
                    <xdr:col>5</xdr:col>
                    <xdr:colOff>609600</xdr:colOff>
                    <xdr:row>168</xdr:row>
                    <xdr:rowOff>419100</xdr:rowOff>
                  </to>
                </anchor>
              </controlPr>
            </control>
          </mc:Choice>
        </mc:AlternateContent>
        <mc:AlternateContent xmlns:mc="http://schemas.openxmlformats.org/markup-compatibility/2006">
          <mc:Choice Requires="x14">
            <control shapeId="21715" r:id="rId214" name="Option Button 211">
              <controlPr defaultSize="0" autoFill="0" autoLine="0" autoPict="0">
                <anchor moveWithCells="1" sizeWithCells="1">
                  <from>
                    <xdr:col>1</xdr:col>
                    <xdr:colOff>504825</xdr:colOff>
                    <xdr:row>168</xdr:row>
                    <xdr:rowOff>200025</xdr:rowOff>
                  </from>
                  <to>
                    <xdr:col>1</xdr:col>
                    <xdr:colOff>904875</xdr:colOff>
                    <xdr:row>168</xdr:row>
                    <xdr:rowOff>419100</xdr:rowOff>
                  </to>
                </anchor>
              </controlPr>
            </control>
          </mc:Choice>
        </mc:AlternateContent>
        <mc:AlternateContent xmlns:mc="http://schemas.openxmlformats.org/markup-compatibility/2006">
          <mc:Choice Requires="x14">
            <control shapeId="21716" r:id="rId215" name="Option Button 212">
              <controlPr defaultSize="0" autoFill="0" autoLine="0" autoPict="0">
                <anchor moveWithCells="1" sizeWithCells="1">
                  <from>
                    <xdr:col>1</xdr:col>
                    <xdr:colOff>57150</xdr:colOff>
                    <xdr:row>168</xdr:row>
                    <xdr:rowOff>200025</xdr:rowOff>
                  </from>
                  <to>
                    <xdr:col>1</xdr:col>
                    <xdr:colOff>466725</xdr:colOff>
                    <xdr:row>168</xdr:row>
                    <xdr:rowOff>419100</xdr:rowOff>
                  </to>
                </anchor>
              </controlPr>
            </control>
          </mc:Choice>
        </mc:AlternateContent>
        <mc:AlternateContent xmlns:mc="http://schemas.openxmlformats.org/markup-compatibility/2006">
          <mc:Choice Requires="x14">
            <control shapeId="21717" r:id="rId216" name="Option Button 213">
              <controlPr defaultSize="0" autoFill="0" autoLine="0" autoPict="0">
                <anchor moveWithCells="1" sizeWithCells="1">
                  <from>
                    <xdr:col>2</xdr:col>
                    <xdr:colOff>38100</xdr:colOff>
                    <xdr:row>184</xdr:row>
                    <xdr:rowOff>66675</xdr:rowOff>
                  </from>
                  <to>
                    <xdr:col>5</xdr:col>
                    <xdr:colOff>657225</xdr:colOff>
                    <xdr:row>184</xdr:row>
                    <xdr:rowOff>295275</xdr:rowOff>
                  </to>
                </anchor>
              </controlPr>
            </control>
          </mc:Choice>
        </mc:AlternateContent>
        <mc:AlternateContent xmlns:mc="http://schemas.openxmlformats.org/markup-compatibility/2006">
          <mc:Choice Requires="x14">
            <control shapeId="21718" r:id="rId217" name="Option Button 214">
              <controlPr defaultSize="0" autoFill="0" autoLine="0" autoPict="0">
                <anchor moveWithCells="1" sizeWithCells="1">
                  <from>
                    <xdr:col>2</xdr:col>
                    <xdr:colOff>38100</xdr:colOff>
                    <xdr:row>184</xdr:row>
                    <xdr:rowOff>352425</xdr:rowOff>
                  </from>
                  <to>
                    <xdr:col>5</xdr:col>
                    <xdr:colOff>704850</xdr:colOff>
                    <xdr:row>184</xdr:row>
                    <xdr:rowOff>571500</xdr:rowOff>
                  </to>
                </anchor>
              </controlPr>
            </control>
          </mc:Choice>
        </mc:AlternateContent>
        <mc:AlternateContent xmlns:mc="http://schemas.openxmlformats.org/markup-compatibility/2006">
          <mc:Choice Requires="x14">
            <control shapeId="21719" r:id="rId218" name="Option Button 215">
              <controlPr defaultSize="0" autoFill="0" autoLine="0" autoPict="0">
                <anchor moveWithCells="1" sizeWithCells="1">
                  <from>
                    <xdr:col>2</xdr:col>
                    <xdr:colOff>38100</xdr:colOff>
                    <xdr:row>184</xdr:row>
                    <xdr:rowOff>647700</xdr:rowOff>
                  </from>
                  <to>
                    <xdr:col>5</xdr:col>
                    <xdr:colOff>676275</xdr:colOff>
                    <xdr:row>184</xdr:row>
                    <xdr:rowOff>895350</xdr:rowOff>
                  </to>
                </anchor>
              </controlPr>
            </control>
          </mc:Choice>
        </mc:AlternateContent>
        <mc:AlternateContent xmlns:mc="http://schemas.openxmlformats.org/markup-compatibility/2006">
          <mc:Choice Requires="x14">
            <control shapeId="21720" r:id="rId219" name="Group Box 216">
              <controlPr defaultSize="0" autoFill="0" autoPict="0">
                <anchor moveWithCells="1" sizeWithCells="1">
                  <from>
                    <xdr:col>2</xdr:col>
                    <xdr:colOff>0</xdr:colOff>
                    <xdr:row>184</xdr:row>
                    <xdr:rowOff>0</xdr:rowOff>
                  </from>
                  <to>
                    <xdr:col>5</xdr:col>
                    <xdr:colOff>800100</xdr:colOff>
                    <xdr:row>185</xdr:row>
                    <xdr:rowOff>0</xdr:rowOff>
                  </to>
                </anchor>
              </controlPr>
            </control>
          </mc:Choice>
        </mc:AlternateContent>
        <mc:AlternateContent xmlns:mc="http://schemas.openxmlformats.org/markup-compatibility/2006">
          <mc:Choice Requires="x14">
            <control shapeId="21721" r:id="rId220" name="Option Button 217">
              <controlPr defaultSize="0" autoFill="0" autoLine="0" autoPict="0">
                <anchor moveWithCells="1" sizeWithCells="1">
                  <from>
                    <xdr:col>2</xdr:col>
                    <xdr:colOff>38100</xdr:colOff>
                    <xdr:row>185</xdr:row>
                    <xdr:rowOff>66675</xdr:rowOff>
                  </from>
                  <to>
                    <xdr:col>5</xdr:col>
                    <xdr:colOff>657225</xdr:colOff>
                    <xdr:row>185</xdr:row>
                    <xdr:rowOff>295275</xdr:rowOff>
                  </to>
                </anchor>
              </controlPr>
            </control>
          </mc:Choice>
        </mc:AlternateContent>
        <mc:AlternateContent xmlns:mc="http://schemas.openxmlformats.org/markup-compatibility/2006">
          <mc:Choice Requires="x14">
            <control shapeId="21722" r:id="rId221" name="Option Button 218">
              <controlPr defaultSize="0" autoFill="0" autoLine="0" autoPict="0">
                <anchor moveWithCells="1" sizeWithCells="1">
                  <from>
                    <xdr:col>2</xdr:col>
                    <xdr:colOff>38100</xdr:colOff>
                    <xdr:row>185</xdr:row>
                    <xdr:rowOff>352425</xdr:rowOff>
                  </from>
                  <to>
                    <xdr:col>5</xdr:col>
                    <xdr:colOff>704850</xdr:colOff>
                    <xdr:row>185</xdr:row>
                    <xdr:rowOff>571500</xdr:rowOff>
                  </to>
                </anchor>
              </controlPr>
            </control>
          </mc:Choice>
        </mc:AlternateContent>
        <mc:AlternateContent xmlns:mc="http://schemas.openxmlformats.org/markup-compatibility/2006">
          <mc:Choice Requires="x14">
            <control shapeId="21723" r:id="rId222" name="Option Button 219">
              <controlPr defaultSize="0" autoFill="0" autoLine="0" autoPict="0">
                <anchor moveWithCells="1" sizeWithCells="1">
                  <from>
                    <xdr:col>2</xdr:col>
                    <xdr:colOff>38100</xdr:colOff>
                    <xdr:row>185</xdr:row>
                    <xdr:rowOff>647700</xdr:rowOff>
                  </from>
                  <to>
                    <xdr:col>5</xdr:col>
                    <xdr:colOff>676275</xdr:colOff>
                    <xdr:row>185</xdr:row>
                    <xdr:rowOff>895350</xdr:rowOff>
                  </to>
                </anchor>
              </controlPr>
            </control>
          </mc:Choice>
        </mc:AlternateContent>
        <mc:AlternateContent xmlns:mc="http://schemas.openxmlformats.org/markup-compatibility/2006">
          <mc:Choice Requires="x14">
            <control shapeId="21724" r:id="rId223" name="Group Box 220">
              <controlPr defaultSize="0" autoFill="0" autoPict="0">
                <anchor moveWithCells="1" sizeWithCells="1">
                  <from>
                    <xdr:col>2</xdr:col>
                    <xdr:colOff>0</xdr:colOff>
                    <xdr:row>185</xdr:row>
                    <xdr:rowOff>0</xdr:rowOff>
                  </from>
                  <to>
                    <xdr:col>5</xdr:col>
                    <xdr:colOff>800100</xdr:colOff>
                    <xdr:row>186</xdr:row>
                    <xdr:rowOff>0</xdr:rowOff>
                  </to>
                </anchor>
              </controlPr>
            </control>
          </mc:Choice>
        </mc:AlternateContent>
        <mc:AlternateContent xmlns:mc="http://schemas.openxmlformats.org/markup-compatibility/2006">
          <mc:Choice Requires="x14">
            <control shapeId="21725" r:id="rId224" name="Option Button 221">
              <controlPr defaultSize="0" autoFill="0" autoLine="0" autoPict="0">
                <anchor moveWithCells="1" sizeWithCells="1">
                  <from>
                    <xdr:col>2</xdr:col>
                    <xdr:colOff>38100</xdr:colOff>
                    <xdr:row>186</xdr:row>
                    <xdr:rowOff>66675</xdr:rowOff>
                  </from>
                  <to>
                    <xdr:col>5</xdr:col>
                    <xdr:colOff>657225</xdr:colOff>
                    <xdr:row>186</xdr:row>
                    <xdr:rowOff>295275</xdr:rowOff>
                  </to>
                </anchor>
              </controlPr>
            </control>
          </mc:Choice>
        </mc:AlternateContent>
        <mc:AlternateContent xmlns:mc="http://schemas.openxmlformats.org/markup-compatibility/2006">
          <mc:Choice Requires="x14">
            <control shapeId="21726" r:id="rId225" name="Option Button 222">
              <controlPr defaultSize="0" autoFill="0" autoLine="0" autoPict="0">
                <anchor moveWithCells="1" sizeWithCells="1">
                  <from>
                    <xdr:col>2</xdr:col>
                    <xdr:colOff>38100</xdr:colOff>
                    <xdr:row>186</xdr:row>
                    <xdr:rowOff>352425</xdr:rowOff>
                  </from>
                  <to>
                    <xdr:col>5</xdr:col>
                    <xdr:colOff>704850</xdr:colOff>
                    <xdr:row>186</xdr:row>
                    <xdr:rowOff>571500</xdr:rowOff>
                  </to>
                </anchor>
              </controlPr>
            </control>
          </mc:Choice>
        </mc:AlternateContent>
        <mc:AlternateContent xmlns:mc="http://schemas.openxmlformats.org/markup-compatibility/2006">
          <mc:Choice Requires="x14">
            <control shapeId="21727" r:id="rId226" name="Option Button 223">
              <controlPr defaultSize="0" autoFill="0" autoLine="0" autoPict="0">
                <anchor moveWithCells="1" sizeWithCells="1">
                  <from>
                    <xdr:col>2</xdr:col>
                    <xdr:colOff>38100</xdr:colOff>
                    <xdr:row>186</xdr:row>
                    <xdr:rowOff>647700</xdr:rowOff>
                  </from>
                  <to>
                    <xdr:col>5</xdr:col>
                    <xdr:colOff>676275</xdr:colOff>
                    <xdr:row>186</xdr:row>
                    <xdr:rowOff>895350</xdr:rowOff>
                  </to>
                </anchor>
              </controlPr>
            </control>
          </mc:Choice>
        </mc:AlternateContent>
        <mc:AlternateContent xmlns:mc="http://schemas.openxmlformats.org/markup-compatibility/2006">
          <mc:Choice Requires="x14">
            <control shapeId="21728" r:id="rId227" name="Group Box 224">
              <controlPr defaultSize="0" autoFill="0" autoPict="0">
                <anchor moveWithCells="1" sizeWithCells="1">
                  <from>
                    <xdr:col>2</xdr:col>
                    <xdr:colOff>0</xdr:colOff>
                    <xdr:row>186</xdr:row>
                    <xdr:rowOff>0</xdr:rowOff>
                  </from>
                  <to>
                    <xdr:col>5</xdr:col>
                    <xdr:colOff>800100</xdr:colOff>
                    <xdr:row>187</xdr:row>
                    <xdr:rowOff>0</xdr:rowOff>
                  </to>
                </anchor>
              </controlPr>
            </control>
          </mc:Choice>
        </mc:AlternateContent>
        <mc:AlternateContent xmlns:mc="http://schemas.openxmlformats.org/markup-compatibility/2006">
          <mc:Choice Requires="x14">
            <control shapeId="21729" r:id="rId228" name="Option Button 225">
              <controlPr defaultSize="0" autoFill="0" autoLine="0" autoPict="0">
                <anchor moveWithCells="1" sizeWithCells="1">
                  <from>
                    <xdr:col>2</xdr:col>
                    <xdr:colOff>38100</xdr:colOff>
                    <xdr:row>193</xdr:row>
                    <xdr:rowOff>66675</xdr:rowOff>
                  </from>
                  <to>
                    <xdr:col>5</xdr:col>
                    <xdr:colOff>657225</xdr:colOff>
                    <xdr:row>193</xdr:row>
                    <xdr:rowOff>295275</xdr:rowOff>
                  </to>
                </anchor>
              </controlPr>
            </control>
          </mc:Choice>
        </mc:AlternateContent>
        <mc:AlternateContent xmlns:mc="http://schemas.openxmlformats.org/markup-compatibility/2006">
          <mc:Choice Requires="x14">
            <control shapeId="21730" r:id="rId229" name="Option Button 226">
              <controlPr defaultSize="0" autoFill="0" autoLine="0" autoPict="0">
                <anchor moveWithCells="1" sizeWithCells="1">
                  <from>
                    <xdr:col>2</xdr:col>
                    <xdr:colOff>38100</xdr:colOff>
                    <xdr:row>193</xdr:row>
                    <xdr:rowOff>352425</xdr:rowOff>
                  </from>
                  <to>
                    <xdr:col>5</xdr:col>
                    <xdr:colOff>704850</xdr:colOff>
                    <xdr:row>193</xdr:row>
                    <xdr:rowOff>571500</xdr:rowOff>
                  </to>
                </anchor>
              </controlPr>
            </control>
          </mc:Choice>
        </mc:AlternateContent>
        <mc:AlternateContent xmlns:mc="http://schemas.openxmlformats.org/markup-compatibility/2006">
          <mc:Choice Requires="x14">
            <control shapeId="21731" r:id="rId230" name="Option Button 227">
              <controlPr defaultSize="0" autoFill="0" autoLine="0" autoPict="0">
                <anchor moveWithCells="1" sizeWithCells="1">
                  <from>
                    <xdr:col>2</xdr:col>
                    <xdr:colOff>38100</xdr:colOff>
                    <xdr:row>193</xdr:row>
                    <xdr:rowOff>647700</xdr:rowOff>
                  </from>
                  <to>
                    <xdr:col>5</xdr:col>
                    <xdr:colOff>676275</xdr:colOff>
                    <xdr:row>193</xdr:row>
                    <xdr:rowOff>895350</xdr:rowOff>
                  </to>
                </anchor>
              </controlPr>
            </control>
          </mc:Choice>
        </mc:AlternateContent>
        <mc:AlternateContent xmlns:mc="http://schemas.openxmlformats.org/markup-compatibility/2006">
          <mc:Choice Requires="x14">
            <control shapeId="21732" r:id="rId231" name="Group Box 228">
              <controlPr defaultSize="0" autoFill="0" autoPict="0">
                <anchor moveWithCells="1" sizeWithCells="1">
                  <from>
                    <xdr:col>2</xdr:col>
                    <xdr:colOff>0</xdr:colOff>
                    <xdr:row>193</xdr:row>
                    <xdr:rowOff>0</xdr:rowOff>
                  </from>
                  <to>
                    <xdr:col>5</xdr:col>
                    <xdr:colOff>800100</xdr:colOff>
                    <xdr:row>194</xdr:row>
                    <xdr:rowOff>0</xdr:rowOff>
                  </to>
                </anchor>
              </controlPr>
            </control>
          </mc:Choice>
        </mc:AlternateContent>
        <mc:AlternateContent xmlns:mc="http://schemas.openxmlformats.org/markup-compatibility/2006">
          <mc:Choice Requires="x14">
            <control shapeId="21733" r:id="rId232" name="Option Button 229">
              <controlPr defaultSize="0" autoFill="0" autoLine="0" autoPict="0">
                <anchor moveWithCells="1" sizeWithCells="1">
                  <from>
                    <xdr:col>2</xdr:col>
                    <xdr:colOff>38100</xdr:colOff>
                    <xdr:row>194</xdr:row>
                    <xdr:rowOff>66675</xdr:rowOff>
                  </from>
                  <to>
                    <xdr:col>5</xdr:col>
                    <xdr:colOff>657225</xdr:colOff>
                    <xdr:row>194</xdr:row>
                    <xdr:rowOff>295275</xdr:rowOff>
                  </to>
                </anchor>
              </controlPr>
            </control>
          </mc:Choice>
        </mc:AlternateContent>
        <mc:AlternateContent xmlns:mc="http://schemas.openxmlformats.org/markup-compatibility/2006">
          <mc:Choice Requires="x14">
            <control shapeId="21734" r:id="rId233" name="Option Button 230">
              <controlPr defaultSize="0" autoFill="0" autoLine="0" autoPict="0">
                <anchor moveWithCells="1" sizeWithCells="1">
                  <from>
                    <xdr:col>2</xdr:col>
                    <xdr:colOff>38100</xdr:colOff>
                    <xdr:row>194</xdr:row>
                    <xdr:rowOff>352425</xdr:rowOff>
                  </from>
                  <to>
                    <xdr:col>5</xdr:col>
                    <xdr:colOff>704850</xdr:colOff>
                    <xdr:row>194</xdr:row>
                    <xdr:rowOff>571500</xdr:rowOff>
                  </to>
                </anchor>
              </controlPr>
            </control>
          </mc:Choice>
        </mc:AlternateContent>
        <mc:AlternateContent xmlns:mc="http://schemas.openxmlformats.org/markup-compatibility/2006">
          <mc:Choice Requires="x14">
            <control shapeId="21735" r:id="rId234" name="Option Button 231">
              <controlPr defaultSize="0" autoFill="0" autoLine="0" autoPict="0">
                <anchor moveWithCells="1" sizeWithCells="1">
                  <from>
                    <xdr:col>2</xdr:col>
                    <xdr:colOff>38100</xdr:colOff>
                    <xdr:row>194</xdr:row>
                    <xdr:rowOff>647700</xdr:rowOff>
                  </from>
                  <to>
                    <xdr:col>5</xdr:col>
                    <xdr:colOff>676275</xdr:colOff>
                    <xdr:row>194</xdr:row>
                    <xdr:rowOff>895350</xdr:rowOff>
                  </to>
                </anchor>
              </controlPr>
            </control>
          </mc:Choice>
        </mc:AlternateContent>
        <mc:AlternateContent xmlns:mc="http://schemas.openxmlformats.org/markup-compatibility/2006">
          <mc:Choice Requires="x14">
            <control shapeId="21736" r:id="rId235" name="Group Box 232">
              <controlPr defaultSize="0" autoFill="0" autoPict="0">
                <anchor moveWithCells="1" sizeWithCells="1">
                  <from>
                    <xdr:col>2</xdr:col>
                    <xdr:colOff>0</xdr:colOff>
                    <xdr:row>194</xdr:row>
                    <xdr:rowOff>0</xdr:rowOff>
                  </from>
                  <to>
                    <xdr:col>5</xdr:col>
                    <xdr:colOff>800100</xdr:colOff>
                    <xdr:row>195</xdr:row>
                    <xdr:rowOff>0</xdr:rowOff>
                  </to>
                </anchor>
              </controlPr>
            </control>
          </mc:Choice>
        </mc:AlternateContent>
        <mc:AlternateContent xmlns:mc="http://schemas.openxmlformats.org/markup-compatibility/2006">
          <mc:Choice Requires="x14">
            <control shapeId="21737" r:id="rId236" name="Option Button 233">
              <controlPr defaultSize="0" autoFill="0" autoLine="0" autoPict="0">
                <anchor moveWithCells="1" sizeWithCells="1">
                  <from>
                    <xdr:col>2</xdr:col>
                    <xdr:colOff>38100</xdr:colOff>
                    <xdr:row>195</xdr:row>
                    <xdr:rowOff>66675</xdr:rowOff>
                  </from>
                  <to>
                    <xdr:col>5</xdr:col>
                    <xdr:colOff>657225</xdr:colOff>
                    <xdr:row>195</xdr:row>
                    <xdr:rowOff>295275</xdr:rowOff>
                  </to>
                </anchor>
              </controlPr>
            </control>
          </mc:Choice>
        </mc:AlternateContent>
        <mc:AlternateContent xmlns:mc="http://schemas.openxmlformats.org/markup-compatibility/2006">
          <mc:Choice Requires="x14">
            <control shapeId="21738" r:id="rId237" name="Option Button 234">
              <controlPr defaultSize="0" autoFill="0" autoLine="0" autoPict="0">
                <anchor moveWithCells="1" sizeWithCells="1">
                  <from>
                    <xdr:col>2</xdr:col>
                    <xdr:colOff>38100</xdr:colOff>
                    <xdr:row>195</xdr:row>
                    <xdr:rowOff>352425</xdr:rowOff>
                  </from>
                  <to>
                    <xdr:col>5</xdr:col>
                    <xdr:colOff>704850</xdr:colOff>
                    <xdr:row>195</xdr:row>
                    <xdr:rowOff>571500</xdr:rowOff>
                  </to>
                </anchor>
              </controlPr>
            </control>
          </mc:Choice>
        </mc:AlternateContent>
        <mc:AlternateContent xmlns:mc="http://schemas.openxmlformats.org/markup-compatibility/2006">
          <mc:Choice Requires="x14">
            <control shapeId="21739" r:id="rId238" name="Option Button 235">
              <controlPr defaultSize="0" autoFill="0" autoLine="0" autoPict="0">
                <anchor moveWithCells="1" sizeWithCells="1">
                  <from>
                    <xdr:col>2</xdr:col>
                    <xdr:colOff>38100</xdr:colOff>
                    <xdr:row>195</xdr:row>
                    <xdr:rowOff>647700</xdr:rowOff>
                  </from>
                  <to>
                    <xdr:col>5</xdr:col>
                    <xdr:colOff>676275</xdr:colOff>
                    <xdr:row>195</xdr:row>
                    <xdr:rowOff>895350</xdr:rowOff>
                  </to>
                </anchor>
              </controlPr>
            </control>
          </mc:Choice>
        </mc:AlternateContent>
        <mc:AlternateContent xmlns:mc="http://schemas.openxmlformats.org/markup-compatibility/2006">
          <mc:Choice Requires="x14">
            <control shapeId="21740" r:id="rId239" name="Group Box 236">
              <controlPr defaultSize="0" autoFill="0" autoPict="0">
                <anchor moveWithCells="1" sizeWithCells="1">
                  <from>
                    <xdr:col>2</xdr:col>
                    <xdr:colOff>0</xdr:colOff>
                    <xdr:row>195</xdr:row>
                    <xdr:rowOff>0</xdr:rowOff>
                  </from>
                  <to>
                    <xdr:col>5</xdr:col>
                    <xdr:colOff>800100</xdr:colOff>
                    <xdr:row>196</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8"/>
  <dimension ref="A1:U221"/>
  <sheetViews>
    <sheetView view="pageBreakPreview" zoomScale="50" zoomScaleNormal="85" zoomScaleSheetLayoutView="50" workbookViewId="0"/>
  </sheetViews>
  <sheetFormatPr defaultColWidth="9" defaultRowHeight="13.5" x14ac:dyDescent="0.15"/>
  <cols>
    <col min="1" max="1" width="3" style="21" customWidth="1"/>
    <col min="2" max="2" width="13.875" style="22" customWidth="1"/>
    <col min="3" max="3" width="59.125" style="22" customWidth="1"/>
    <col min="4" max="4" width="11.75" style="22" customWidth="1"/>
    <col min="5" max="5" width="9.5" style="22" customWidth="1"/>
    <col min="6" max="6" width="10.625" style="21" customWidth="1"/>
    <col min="7" max="7" width="9" style="21"/>
    <col min="8" max="8" width="21.625" style="21" customWidth="1"/>
    <col min="9" max="9" width="10.75" style="25" customWidth="1"/>
    <col min="10" max="10" width="21.25" style="27" bestFit="1" customWidth="1"/>
    <col min="11" max="11" width="9" style="24"/>
    <col min="12" max="16384" width="9" style="21"/>
  </cols>
  <sheetData>
    <row r="1" spans="1:20" ht="14.25" x14ac:dyDescent="0.15">
      <c r="A1" s="5" t="str">
        <f>"〔サービス分析：" &amp;  評価結果報告書!B23 &amp; "〕"</f>
        <v>〔サービス分析：生活介護（主たる利用者が重症心身障害者）〕</v>
      </c>
      <c r="B1" s="4"/>
      <c r="C1" s="4"/>
      <c r="D1" s="4"/>
      <c r="E1" s="3"/>
      <c r="F1" s="146" t="s">
        <v>147</v>
      </c>
      <c r="H1" s="23"/>
    </row>
    <row r="2" spans="1:20" ht="14.25" customHeight="1" x14ac:dyDescent="0.15">
      <c r="A2" s="1"/>
      <c r="B2" s="4"/>
      <c r="C2" s="4"/>
      <c r="F2" s="6" t="str">
        <f>"《事業所名： " &amp; 評価結果報告書!B24 &amp; "》"</f>
        <v>《事業所名： 》</v>
      </c>
      <c r="H2" s="25"/>
    </row>
    <row r="3" spans="1:20" ht="14.25" customHeight="1" x14ac:dyDescent="0.15">
      <c r="A3" s="75" t="s">
        <v>58</v>
      </c>
      <c r="B3" s="76" t="s">
        <v>76</v>
      </c>
      <c r="C3" s="78"/>
      <c r="D3" s="78"/>
      <c r="E3" s="79"/>
      <c r="H3" s="77"/>
      <c r="I3" s="58"/>
      <c r="J3" s="7"/>
      <c r="K3" s="7"/>
      <c r="L3" s="77"/>
      <c r="M3" s="77"/>
      <c r="N3" s="77"/>
      <c r="O3" s="77"/>
      <c r="P3" s="77"/>
      <c r="Q3" s="77"/>
      <c r="R3" s="77"/>
      <c r="S3" s="77"/>
      <c r="T3" s="77" t="s">
        <v>67</v>
      </c>
    </row>
    <row r="4" spans="1:20" ht="18" customHeight="1" thickBot="1" x14ac:dyDescent="0.2">
      <c r="A4" s="81" t="s">
        <v>0</v>
      </c>
      <c r="B4" s="334" t="s">
        <v>77</v>
      </c>
      <c r="C4" s="335"/>
      <c r="D4" s="335"/>
      <c r="E4" s="335"/>
      <c r="F4" s="336"/>
      <c r="H4" s="77"/>
      <c r="I4" s="58"/>
      <c r="J4" s="7" t="s">
        <v>60</v>
      </c>
      <c r="K4" s="7"/>
      <c r="L4" s="77"/>
      <c r="M4" s="77"/>
      <c r="N4" s="77"/>
      <c r="O4" s="77"/>
      <c r="P4" s="77"/>
      <c r="Q4" s="77"/>
      <c r="R4" s="77"/>
      <c r="S4" s="77"/>
      <c r="T4" s="77" t="s">
        <v>61</v>
      </c>
    </row>
    <row r="5" spans="1:20" ht="18" customHeight="1" thickTop="1" x14ac:dyDescent="0.15">
      <c r="A5" s="295">
        <v>1</v>
      </c>
      <c r="B5" s="297" t="s">
        <v>283</v>
      </c>
      <c r="C5" s="298"/>
      <c r="D5" s="298"/>
      <c r="E5" s="298"/>
      <c r="F5" s="299"/>
      <c r="H5" s="77"/>
      <c r="I5" s="58"/>
      <c r="J5" s="7" t="s">
        <v>56</v>
      </c>
      <c r="K5" s="7"/>
      <c r="L5" s="77"/>
      <c r="M5" s="77"/>
      <c r="N5" s="77"/>
      <c r="O5" s="77"/>
      <c r="P5" s="77"/>
      <c r="Q5" s="77"/>
      <c r="R5" s="77"/>
      <c r="S5" s="77"/>
      <c r="T5" s="77" t="s">
        <v>62</v>
      </c>
    </row>
    <row r="6" spans="1:20" s="87" customFormat="1" ht="30" customHeight="1" thickBot="1" x14ac:dyDescent="0.2">
      <c r="A6" s="296"/>
      <c r="B6" s="300" t="s">
        <v>282</v>
      </c>
      <c r="C6" s="301"/>
      <c r="D6" s="330" t="s">
        <v>84</v>
      </c>
      <c r="E6" s="330"/>
      <c r="F6" s="130" t="str">
        <f>IF(COUNT(P10:Q13) &gt; 0,COUNT(P10:P13) &amp; "／" &amp; COUNT(P10:Q13),"")</f>
        <v/>
      </c>
      <c r="G6" s="82"/>
      <c r="H6" s="83"/>
      <c r="I6" s="84"/>
      <c r="J6" s="85" t="s">
        <v>63</v>
      </c>
      <c r="K6" s="83">
        <v>1</v>
      </c>
      <c r="L6" s="83">
        <v>541</v>
      </c>
      <c r="M6" s="86"/>
      <c r="N6" s="86"/>
      <c r="O6" s="86"/>
      <c r="P6" s="86"/>
      <c r="Q6" s="86"/>
      <c r="R6" s="86"/>
      <c r="S6" s="77"/>
      <c r="T6" s="86"/>
    </row>
    <row r="7" spans="1:20" x14ac:dyDescent="0.15">
      <c r="A7" s="94"/>
      <c r="B7" s="95" t="s">
        <v>170</v>
      </c>
      <c r="C7" s="331" t="str">
        <f>IF((MIN(I10:I13)=0),"標準項目の「あり」「なし」を選択してください","")</f>
        <v>標準項目の「あり」「なし」を選択してください</v>
      </c>
      <c r="D7" s="331"/>
      <c r="E7" s="331"/>
      <c r="F7" s="332"/>
      <c r="H7" s="77"/>
      <c r="I7" s="58"/>
      <c r="J7" s="7" t="s">
        <v>66</v>
      </c>
      <c r="K7" s="7">
        <v>1</v>
      </c>
      <c r="L7" s="77">
        <v>17239</v>
      </c>
      <c r="M7" s="77"/>
      <c r="N7" s="77"/>
      <c r="O7" s="77"/>
      <c r="P7" s="77"/>
      <c r="Q7" s="77"/>
      <c r="R7" s="77"/>
      <c r="S7" s="77"/>
      <c r="T7" s="77"/>
    </row>
    <row r="8" spans="1:20" s="99" customFormat="1" ht="37.5" customHeight="1" x14ac:dyDescent="0.15">
      <c r="A8" s="96" t="s">
        <v>57</v>
      </c>
      <c r="B8" s="279" t="s">
        <v>284</v>
      </c>
      <c r="C8" s="280"/>
      <c r="D8" s="333" t="str">
        <f xml:space="preserve"> "評点（" &amp; REPT("○",COUNT(P10:P13)) &amp; REPT("●",COUNT(Q10:Q13)) &amp; "）"</f>
        <v>評点（）</v>
      </c>
      <c r="E8" s="333"/>
      <c r="F8" s="118" t="str">
        <f>IF(COUNT(R10:R13)&gt;0,"・非該当" &amp; COUNT(R10:R13),"")</f>
        <v/>
      </c>
      <c r="G8" s="82"/>
      <c r="H8" s="97"/>
      <c r="I8" s="98" t="str">
        <f>IF(MIN(I10:I13)=0,"",IF(COUNT(P10:Q13)=0,"-",IF(COUNT(P10:Q13)=COUNT(P10:P13),"A",IF(COUNT(P10:P13)=0,"C","B"))))</f>
        <v/>
      </c>
      <c r="J8" s="7" t="s">
        <v>51</v>
      </c>
      <c r="K8" s="98"/>
      <c r="L8" s="97"/>
      <c r="M8" s="97"/>
      <c r="N8" s="97"/>
      <c r="O8" s="97"/>
      <c r="P8" s="97"/>
      <c r="Q8" s="97"/>
      <c r="R8" s="97"/>
      <c r="S8" s="77"/>
      <c r="T8" s="97"/>
    </row>
    <row r="9" spans="1:20" x14ac:dyDescent="0.15">
      <c r="A9" s="94"/>
      <c r="B9" s="117" t="s">
        <v>52</v>
      </c>
      <c r="C9" s="322" t="s">
        <v>53</v>
      </c>
      <c r="D9" s="323"/>
      <c r="E9" s="323"/>
      <c r="F9" s="324"/>
      <c r="H9" s="77"/>
      <c r="I9" s="58"/>
      <c r="J9" s="7" t="s">
        <v>54</v>
      </c>
      <c r="K9" s="7"/>
      <c r="L9" s="77"/>
      <c r="M9" s="77"/>
      <c r="N9" s="77"/>
      <c r="O9" s="77"/>
      <c r="P9" s="77"/>
      <c r="Q9" s="77"/>
      <c r="R9" s="77"/>
      <c r="S9" s="77"/>
      <c r="T9" s="77"/>
    </row>
    <row r="10" spans="1:20" ht="37.5" customHeight="1" x14ac:dyDescent="0.15">
      <c r="A10" s="94"/>
      <c r="B10" s="100"/>
      <c r="C10" s="300" t="s">
        <v>285</v>
      </c>
      <c r="D10" s="301"/>
      <c r="E10" s="325"/>
      <c r="F10" s="101"/>
      <c r="G10" s="82"/>
      <c r="H10" s="77"/>
      <c r="I10" s="58">
        <v>0</v>
      </c>
      <c r="J10" s="7" t="s">
        <v>55</v>
      </c>
      <c r="K10" s="7">
        <v>1</v>
      </c>
      <c r="L10" s="77">
        <v>59373</v>
      </c>
      <c r="M10" s="77"/>
      <c r="N10" s="77"/>
      <c r="O10" s="77"/>
      <c r="P10" s="77" t="str">
        <f>IF(I10=3,1,"")</f>
        <v/>
      </c>
      <c r="Q10" s="77" t="str">
        <f>IF(I10=2,1,"")</f>
        <v/>
      </c>
      <c r="R10" s="77" t="str">
        <f>IF(I10=1,1,"")</f>
        <v/>
      </c>
      <c r="S10" s="77"/>
      <c r="T10" s="77"/>
    </row>
    <row r="11" spans="1:20" ht="37.5" customHeight="1" x14ac:dyDescent="0.15">
      <c r="A11" s="94"/>
      <c r="B11" s="100"/>
      <c r="C11" s="300" t="s">
        <v>286</v>
      </c>
      <c r="D11" s="301"/>
      <c r="E11" s="325"/>
      <c r="F11" s="101"/>
      <c r="G11" s="82"/>
      <c r="H11" s="77"/>
      <c r="I11" s="58">
        <v>0</v>
      </c>
      <c r="J11" s="7" t="s">
        <v>55</v>
      </c>
      <c r="K11" s="7">
        <v>2</v>
      </c>
      <c r="L11" s="77">
        <v>59374</v>
      </c>
      <c r="M11" s="77"/>
      <c r="N11" s="77"/>
      <c r="O11" s="77"/>
      <c r="P11" s="77" t="str">
        <f>IF(I11=3,1,"")</f>
        <v/>
      </c>
      <c r="Q11" s="77" t="str">
        <f>IF(I11=2,1,"")</f>
        <v/>
      </c>
      <c r="R11" s="77" t="str">
        <f>IF(I11=1,1,"")</f>
        <v/>
      </c>
      <c r="S11" s="77"/>
      <c r="T11" s="77"/>
    </row>
    <row r="12" spans="1:20" ht="37.5" customHeight="1" x14ac:dyDescent="0.15">
      <c r="A12" s="94"/>
      <c r="B12" s="100"/>
      <c r="C12" s="300" t="s">
        <v>287</v>
      </c>
      <c r="D12" s="301"/>
      <c r="E12" s="325"/>
      <c r="F12" s="101"/>
      <c r="G12" s="82"/>
      <c r="H12" s="77"/>
      <c r="I12" s="58">
        <v>0</v>
      </c>
      <c r="J12" s="7" t="s">
        <v>55</v>
      </c>
      <c r="K12" s="7">
        <v>3</v>
      </c>
      <c r="L12" s="77">
        <v>59375</v>
      </c>
      <c r="M12" s="77"/>
      <c r="N12" s="77"/>
      <c r="O12" s="77"/>
      <c r="P12" s="77" t="str">
        <f>IF(I12=3,1,"")</f>
        <v/>
      </c>
      <c r="Q12" s="77" t="str">
        <f>IF(I12=2,1,"")</f>
        <v/>
      </c>
      <c r="R12" s="77" t="str">
        <f>IF(I12=1,1,"")</f>
        <v/>
      </c>
      <c r="S12" s="77"/>
      <c r="T12" s="77"/>
    </row>
    <row r="13" spans="1:20" ht="37.5" customHeight="1" thickBot="1" x14ac:dyDescent="0.2">
      <c r="A13" s="94"/>
      <c r="B13" s="100"/>
      <c r="C13" s="300" t="s">
        <v>288</v>
      </c>
      <c r="D13" s="301"/>
      <c r="E13" s="325"/>
      <c r="F13" s="101"/>
      <c r="G13" s="82"/>
      <c r="H13" s="77"/>
      <c r="I13" s="58">
        <v>0</v>
      </c>
      <c r="J13" s="7" t="s">
        <v>55</v>
      </c>
      <c r="K13" s="7">
        <v>4</v>
      </c>
      <c r="L13" s="77">
        <v>59376</v>
      </c>
      <c r="M13" s="77"/>
      <c r="N13" s="77"/>
      <c r="O13" s="77"/>
      <c r="P13" s="77" t="str">
        <f>IF(I13=3,1,"")</f>
        <v/>
      </c>
      <c r="Q13" s="77" t="str">
        <f>IF(I13=2,1,"")</f>
        <v/>
      </c>
      <c r="R13" s="77" t="str">
        <f>IF(I13=1,1,"")</f>
        <v/>
      </c>
      <c r="S13" s="77"/>
      <c r="T13" s="77"/>
    </row>
    <row r="14" spans="1:20" ht="20.25" customHeight="1" x14ac:dyDescent="0.15">
      <c r="A14" s="102"/>
      <c r="B14" s="326" t="s">
        <v>289</v>
      </c>
      <c r="C14" s="327"/>
      <c r="D14" s="328" t="str">
        <f>IF(AND(LEN(SBcase1_1)&lt;&gt;0,COUNT(R10:R13)=4),SBcheckB_1,(IF(LEN(SBcheckA_1)&lt;&gt;0,SBcheckA_1, SBcheckB_1)))</f>
        <v>サブカテゴリー1の講評を入力してください</v>
      </c>
      <c r="E14" s="328"/>
      <c r="F14" s="329"/>
      <c r="H14" s="77"/>
      <c r="I14" s="58"/>
      <c r="J14" s="7" t="s">
        <v>56</v>
      </c>
      <c r="K14" s="7"/>
      <c r="L14" s="77"/>
      <c r="M14" s="77"/>
      <c r="N14" s="77"/>
      <c r="O14" s="77"/>
      <c r="P14" s="77"/>
      <c r="Q14" s="77"/>
      <c r="R14" s="77"/>
      <c r="S14" s="77"/>
      <c r="T14" s="77"/>
    </row>
    <row r="15" spans="1:20" s="106" customFormat="1" ht="21" customHeight="1" x14ac:dyDescent="0.15">
      <c r="A15" s="114"/>
      <c r="B15" s="309"/>
      <c r="C15" s="310"/>
      <c r="D15" s="310"/>
      <c r="E15" s="310"/>
      <c r="F15" s="311"/>
      <c r="G15" s="2" t="str">
        <f>IF(LEN(B15)=0,"",IF(40-LEN(B15)&gt;0,"残り" &amp; 40-LEN(B15) &amp; "文字",IF(40-LEN(B15)=0,"","文字数がオーバーしています")))</f>
        <v/>
      </c>
      <c r="H15" s="103"/>
      <c r="I15" s="104"/>
      <c r="J15" s="7" t="s">
        <v>78</v>
      </c>
      <c r="K15" s="103"/>
      <c r="L15" s="103"/>
      <c r="M15" s="105"/>
      <c r="N15" s="105"/>
      <c r="O15" s="105"/>
      <c r="P15" s="105"/>
      <c r="Q15" s="105"/>
      <c r="R15" s="105"/>
      <c r="S15" s="77"/>
      <c r="T15" s="105"/>
    </row>
    <row r="16" spans="1:20" s="106" customFormat="1" ht="65.099999999999994" customHeight="1" x14ac:dyDescent="0.15">
      <c r="A16" s="115"/>
      <c r="B16" s="312"/>
      <c r="C16" s="313"/>
      <c r="D16" s="313"/>
      <c r="E16" s="313"/>
      <c r="F16" s="314"/>
      <c r="G16" s="2" t="str">
        <f>IF(LEN(B16)=0,"",IF(256-LEN(B16)&gt;0,"残り" &amp; 256-LEN(B16) &amp; "文字",IF(256-LEN(B16)=0,"","文字数がオーバーしています")))</f>
        <v/>
      </c>
      <c r="H16" s="103"/>
      <c r="I16" s="104"/>
      <c r="J16" s="7" t="s">
        <v>81</v>
      </c>
      <c r="K16" s="103"/>
      <c r="L16" s="103"/>
      <c r="M16" s="105"/>
      <c r="N16" s="105"/>
      <c r="O16" s="105"/>
      <c r="P16" s="105"/>
      <c r="Q16" s="105"/>
      <c r="R16" s="105"/>
      <c r="S16" s="77"/>
      <c r="T16" s="105"/>
    </row>
    <row r="17" spans="1:20" s="106" customFormat="1" ht="21" customHeight="1" x14ac:dyDescent="0.15">
      <c r="A17" s="115"/>
      <c r="B17" s="315"/>
      <c r="C17" s="316"/>
      <c r="D17" s="316"/>
      <c r="E17" s="316"/>
      <c r="F17" s="317"/>
      <c r="G17" s="2" t="str">
        <f>IF(LEN(B17)=0,"",IF(40-LEN(B17)&gt;0,"残り" &amp; 40-LEN(B17) &amp; "文字",IF(40-LEN(B17)=0,"","文字数がオーバーしています")))</f>
        <v/>
      </c>
      <c r="H17" s="103"/>
      <c r="I17" s="104"/>
      <c r="J17" s="7" t="s">
        <v>79</v>
      </c>
      <c r="K17" s="103"/>
      <c r="L17" s="103"/>
      <c r="M17" s="105"/>
      <c r="N17" s="105"/>
      <c r="O17" s="105"/>
      <c r="P17" s="105"/>
      <c r="Q17" s="105"/>
      <c r="R17" s="105"/>
      <c r="S17" s="77"/>
      <c r="T17" s="105"/>
    </row>
    <row r="18" spans="1:20" s="106" customFormat="1" ht="65.099999999999994" customHeight="1" x14ac:dyDescent="0.15">
      <c r="A18" s="115"/>
      <c r="B18" s="318"/>
      <c r="C18" s="318"/>
      <c r="D18" s="318"/>
      <c r="E18" s="318"/>
      <c r="F18" s="319"/>
      <c r="G18" s="2" t="str">
        <f>IF(LEN(B18)=0,"",IF(256-LEN(B18)&gt;0,"残り" &amp; 256-LEN(B18) &amp; "文字",IF(256-LEN(B18)=0,"","文字数がオーバーしています")))</f>
        <v/>
      </c>
      <c r="H18" s="103"/>
      <c r="I18" s="104"/>
      <c r="J18" s="7" t="s">
        <v>82</v>
      </c>
      <c r="K18" s="103"/>
      <c r="L18" s="103"/>
      <c r="M18" s="105"/>
      <c r="N18" s="105"/>
      <c r="O18" s="105"/>
      <c r="P18" s="105"/>
      <c r="Q18" s="105"/>
      <c r="R18" s="105"/>
      <c r="S18" s="77"/>
      <c r="T18" s="105"/>
    </row>
    <row r="19" spans="1:20" s="106" customFormat="1" ht="21" customHeight="1" x14ac:dyDescent="0.15">
      <c r="A19" s="115"/>
      <c r="B19" s="315"/>
      <c r="C19" s="316"/>
      <c r="D19" s="316"/>
      <c r="E19" s="316"/>
      <c r="F19" s="317"/>
      <c r="G19" s="2" t="str">
        <f>IF(LEN(B19)=0,"",IF(40-LEN(B19)&gt;0,"残り" &amp; 40-LEN(B19) &amp; "文字",IF(40-LEN(B19)=0,"","文字数がオーバーしています")))</f>
        <v/>
      </c>
      <c r="H19" s="103"/>
      <c r="I19" s="104"/>
      <c r="J19" s="7" t="s">
        <v>80</v>
      </c>
      <c r="K19" s="103"/>
      <c r="L19" s="103"/>
      <c r="M19" s="105"/>
      <c r="N19" s="105"/>
      <c r="O19" s="105"/>
      <c r="P19" s="105"/>
      <c r="Q19" s="105"/>
      <c r="R19" s="105"/>
      <c r="S19" s="77"/>
      <c r="T19" s="105"/>
    </row>
    <row r="20" spans="1:20" s="106" customFormat="1" ht="65.099999999999994" customHeight="1" thickBot="1" x14ac:dyDescent="0.2">
      <c r="A20" s="107"/>
      <c r="B20" s="320"/>
      <c r="C20" s="320"/>
      <c r="D20" s="320"/>
      <c r="E20" s="320"/>
      <c r="F20" s="321"/>
      <c r="G20" s="2" t="str">
        <f>IF(LEN(B20)=0,"",IF(256-LEN(B20)&gt;0,"残り" &amp; 256-LEN(B20) &amp; "文字",IF(256-LEN(B20)=0,"","文字数がオーバーしています")))</f>
        <v/>
      </c>
      <c r="H20" s="103"/>
      <c r="I20" s="104"/>
      <c r="J20" s="7" t="s">
        <v>83</v>
      </c>
      <c r="K20" s="103"/>
      <c r="L20" s="103"/>
      <c r="M20" s="105"/>
      <c r="N20" s="105"/>
      <c r="O20" s="105"/>
      <c r="P20" s="105"/>
      <c r="Q20" s="105"/>
      <c r="R20" s="105"/>
      <c r="S20" s="77"/>
      <c r="T20" s="105"/>
    </row>
    <row r="21" spans="1:20" ht="18" customHeight="1" thickTop="1" x14ac:dyDescent="0.15">
      <c r="A21" s="295">
        <v>2</v>
      </c>
      <c r="B21" s="297" t="s">
        <v>291</v>
      </c>
      <c r="C21" s="298"/>
      <c r="D21" s="298"/>
      <c r="E21" s="298"/>
      <c r="F21" s="299"/>
      <c r="H21" s="77"/>
      <c r="I21" s="58"/>
      <c r="J21" s="7" t="s">
        <v>56</v>
      </c>
      <c r="K21" s="7"/>
      <c r="L21" s="77"/>
      <c r="M21" s="77"/>
      <c r="N21" s="77"/>
      <c r="O21" s="77"/>
      <c r="P21" s="77"/>
      <c r="Q21" s="77"/>
      <c r="R21" s="77"/>
      <c r="S21" s="77"/>
      <c r="T21" s="77" t="s">
        <v>62</v>
      </c>
    </row>
    <row r="22" spans="1:20" s="87" customFormat="1" ht="30" customHeight="1" thickBot="1" x14ac:dyDescent="0.2">
      <c r="A22" s="296"/>
      <c r="B22" s="300" t="s">
        <v>290</v>
      </c>
      <c r="C22" s="301"/>
      <c r="D22" s="330" t="s">
        <v>84</v>
      </c>
      <c r="E22" s="330"/>
      <c r="F22" s="130" t="str">
        <f>IF(COUNT(P26:Q35) &gt; 0,COUNT(P26:P35) &amp; "／" &amp; COUNT(P26:Q35),"")</f>
        <v/>
      </c>
      <c r="G22" s="82"/>
      <c r="H22" s="83"/>
      <c r="I22" s="84"/>
      <c r="J22" s="85" t="s">
        <v>63</v>
      </c>
      <c r="K22" s="83">
        <v>2</v>
      </c>
      <c r="L22" s="83">
        <v>542</v>
      </c>
      <c r="M22" s="86"/>
      <c r="N22" s="86"/>
      <c r="O22" s="86"/>
      <c r="P22" s="86"/>
      <c r="Q22" s="86"/>
      <c r="R22" s="86"/>
      <c r="S22" s="77"/>
      <c r="T22" s="86"/>
    </row>
    <row r="23" spans="1:20" x14ac:dyDescent="0.15">
      <c r="A23" s="94"/>
      <c r="B23" s="95" t="s">
        <v>170</v>
      </c>
      <c r="C23" s="331" t="str">
        <f>IF((MIN(I26:I28)=0),"標準項目の「あり」「なし」を選択してください","")</f>
        <v>標準項目の「あり」「なし」を選択してください</v>
      </c>
      <c r="D23" s="331"/>
      <c r="E23" s="331"/>
      <c r="F23" s="332"/>
      <c r="H23" s="77"/>
      <c r="I23" s="58"/>
      <c r="J23" s="7" t="s">
        <v>66</v>
      </c>
      <c r="K23" s="7">
        <v>1</v>
      </c>
      <c r="L23" s="77">
        <v>17240</v>
      </c>
      <c r="M23" s="77"/>
      <c r="N23" s="77"/>
      <c r="O23" s="77"/>
      <c r="P23" s="77"/>
      <c r="Q23" s="77"/>
      <c r="R23" s="77"/>
      <c r="S23" s="77"/>
      <c r="T23" s="77"/>
    </row>
    <row r="24" spans="1:20" s="99" customFormat="1" ht="37.5" customHeight="1" x14ac:dyDescent="0.15">
      <c r="A24" s="96" t="s">
        <v>57</v>
      </c>
      <c r="B24" s="279" t="s">
        <v>292</v>
      </c>
      <c r="C24" s="280"/>
      <c r="D24" s="333" t="str">
        <f xml:space="preserve"> "評点（" &amp; REPT("○",COUNT(P26:P28)) &amp; REPT("●",COUNT(Q26:Q28)) &amp; "）"</f>
        <v>評点（）</v>
      </c>
      <c r="E24" s="333"/>
      <c r="F24" s="118" t="str">
        <f>IF(COUNT(R26:R28)&gt;0,"・非該当" &amp; COUNT(R26:R28),"")</f>
        <v/>
      </c>
      <c r="G24" s="82"/>
      <c r="H24" s="97"/>
      <c r="I24" s="98" t="str">
        <f>IF(MIN(I26:I28)=0,"",IF(COUNT(P26:Q28)=0,"-",IF(COUNT(P26:Q28)=COUNT(P26:P28),"A",IF(COUNT(P26:P28)=0,"C","B"))))</f>
        <v/>
      </c>
      <c r="J24" s="7" t="s">
        <v>51</v>
      </c>
      <c r="K24" s="98"/>
      <c r="L24" s="97"/>
      <c r="M24" s="97"/>
      <c r="N24" s="97"/>
      <c r="O24" s="97"/>
      <c r="P24" s="97"/>
      <c r="Q24" s="97"/>
      <c r="R24" s="97"/>
      <c r="S24" s="77"/>
      <c r="T24" s="97"/>
    </row>
    <row r="25" spans="1:20" x14ac:dyDescent="0.15">
      <c r="A25" s="94"/>
      <c r="B25" s="117" t="s">
        <v>52</v>
      </c>
      <c r="C25" s="322" t="s">
        <v>53</v>
      </c>
      <c r="D25" s="323"/>
      <c r="E25" s="323"/>
      <c r="F25" s="324"/>
      <c r="H25" s="77"/>
      <c r="I25" s="58"/>
      <c r="J25" s="7" t="s">
        <v>54</v>
      </c>
      <c r="K25" s="7"/>
      <c r="L25" s="77"/>
      <c r="M25" s="77"/>
      <c r="N25" s="77"/>
      <c r="O25" s="77"/>
      <c r="P25" s="77"/>
      <c r="Q25" s="77"/>
      <c r="R25" s="77"/>
      <c r="S25" s="77"/>
      <c r="T25" s="77"/>
    </row>
    <row r="26" spans="1:20" ht="37.5" customHeight="1" x14ac:dyDescent="0.15">
      <c r="A26" s="94"/>
      <c r="B26" s="100"/>
      <c r="C26" s="300" t="s">
        <v>293</v>
      </c>
      <c r="D26" s="301"/>
      <c r="E26" s="325"/>
      <c r="F26" s="101"/>
      <c r="G26" s="82"/>
      <c r="H26" s="77"/>
      <c r="I26" s="58">
        <v>0</v>
      </c>
      <c r="J26" s="7" t="s">
        <v>55</v>
      </c>
      <c r="K26" s="7">
        <v>1</v>
      </c>
      <c r="L26" s="77">
        <v>59377</v>
      </c>
      <c r="M26" s="77"/>
      <c r="N26" s="77"/>
      <c r="O26" s="77"/>
      <c r="P26" s="77" t="str">
        <f>IF(I26=3,1,"")</f>
        <v/>
      </c>
      <c r="Q26" s="77" t="str">
        <f>IF(I26=2,1,"")</f>
        <v/>
      </c>
      <c r="R26" s="77" t="str">
        <f>IF(I26=1,1,"")</f>
        <v/>
      </c>
      <c r="S26" s="77"/>
      <c r="T26" s="77"/>
    </row>
    <row r="27" spans="1:20" ht="37.5" customHeight="1" x14ac:dyDescent="0.15">
      <c r="A27" s="94"/>
      <c r="B27" s="100"/>
      <c r="C27" s="300" t="s">
        <v>294</v>
      </c>
      <c r="D27" s="301"/>
      <c r="E27" s="325"/>
      <c r="F27" s="101"/>
      <c r="G27" s="82"/>
      <c r="H27" s="77"/>
      <c r="I27" s="58">
        <v>0</v>
      </c>
      <c r="J27" s="7" t="s">
        <v>55</v>
      </c>
      <c r="K27" s="7">
        <v>2</v>
      </c>
      <c r="L27" s="77">
        <v>59378</v>
      </c>
      <c r="M27" s="77"/>
      <c r="N27" s="77"/>
      <c r="O27" s="77"/>
      <c r="P27" s="77" t="str">
        <f>IF(I27=3,1,"")</f>
        <v/>
      </c>
      <c r="Q27" s="77" t="str">
        <f>IF(I27=2,1,"")</f>
        <v/>
      </c>
      <c r="R27" s="77" t="str">
        <f>IF(I27=1,1,"")</f>
        <v/>
      </c>
      <c r="S27" s="77"/>
      <c r="T27" s="77"/>
    </row>
    <row r="28" spans="1:20" ht="37.5" customHeight="1" thickBot="1" x14ac:dyDescent="0.2">
      <c r="A28" s="94"/>
      <c r="B28" s="100"/>
      <c r="C28" s="300" t="s">
        <v>295</v>
      </c>
      <c r="D28" s="301"/>
      <c r="E28" s="325"/>
      <c r="F28" s="101"/>
      <c r="G28" s="82"/>
      <c r="H28" s="77"/>
      <c r="I28" s="58">
        <v>0</v>
      </c>
      <c r="J28" s="7" t="s">
        <v>55</v>
      </c>
      <c r="K28" s="7">
        <v>3</v>
      </c>
      <c r="L28" s="77">
        <v>59379</v>
      </c>
      <c r="M28" s="77"/>
      <c r="N28" s="77"/>
      <c r="O28" s="77"/>
      <c r="P28" s="77" t="str">
        <f>IF(I28=3,1,"")</f>
        <v/>
      </c>
      <c r="Q28" s="77" t="str">
        <f>IF(I28=2,1,"")</f>
        <v/>
      </c>
      <c r="R28" s="77" t="str">
        <f>IF(I28=1,1,"")</f>
        <v/>
      </c>
      <c r="S28" s="77"/>
      <c r="T28" s="77"/>
    </row>
    <row r="29" spans="1:20" x14ac:dyDescent="0.15">
      <c r="A29" s="94"/>
      <c r="B29" s="95" t="s">
        <v>174</v>
      </c>
      <c r="C29" s="331" t="str">
        <f>IF((MIN(I32:I35)=0),"標準項目の「あり」「なし」を選択してください","")</f>
        <v>標準項目の「あり」「なし」を選択してください</v>
      </c>
      <c r="D29" s="331"/>
      <c r="E29" s="331"/>
      <c r="F29" s="332"/>
      <c r="H29" s="77"/>
      <c r="I29" s="58"/>
      <c r="J29" s="7" t="s">
        <v>66</v>
      </c>
      <c r="K29" s="7">
        <v>2</v>
      </c>
      <c r="L29" s="77">
        <v>17241</v>
      </c>
      <c r="M29" s="77"/>
      <c r="N29" s="77"/>
      <c r="O29" s="77"/>
      <c r="P29" s="77"/>
      <c r="Q29" s="77"/>
      <c r="R29" s="77"/>
      <c r="S29" s="77"/>
      <c r="T29" s="77"/>
    </row>
    <row r="30" spans="1:20" s="99" customFormat="1" ht="37.5" customHeight="1" x14ac:dyDescent="0.15">
      <c r="A30" s="96" t="s">
        <v>57</v>
      </c>
      <c r="B30" s="279" t="s">
        <v>296</v>
      </c>
      <c r="C30" s="280"/>
      <c r="D30" s="333" t="str">
        <f xml:space="preserve"> "評点（" &amp; REPT("○",COUNT(P32:P35)) &amp; REPT("●",COUNT(Q32:Q35)) &amp; "）"</f>
        <v>評点（）</v>
      </c>
      <c r="E30" s="333"/>
      <c r="F30" s="118" t="str">
        <f>IF(COUNT(R32:R35)&gt;0,"・非該当" &amp; COUNT(R32:R35),"")</f>
        <v/>
      </c>
      <c r="G30" s="82"/>
      <c r="H30" s="97"/>
      <c r="I30" s="98" t="str">
        <f>IF(MIN(I32:I35)=0,"",IF(COUNT(P32:Q35)=0,"-",IF(COUNT(P32:Q35)=COUNT(P32:P35),"A",IF(COUNT(P32:P35)=0,"C","B"))))</f>
        <v/>
      </c>
      <c r="J30" s="7" t="s">
        <v>51</v>
      </c>
      <c r="K30" s="98"/>
      <c r="L30" s="97"/>
      <c r="M30" s="97"/>
      <c r="N30" s="97"/>
      <c r="O30" s="97"/>
      <c r="P30" s="97"/>
      <c r="Q30" s="97"/>
      <c r="R30" s="97"/>
      <c r="S30" s="77"/>
      <c r="T30" s="97"/>
    </row>
    <row r="31" spans="1:20" x14ac:dyDescent="0.15">
      <c r="A31" s="94"/>
      <c r="B31" s="117" t="s">
        <v>52</v>
      </c>
      <c r="C31" s="322" t="s">
        <v>53</v>
      </c>
      <c r="D31" s="323"/>
      <c r="E31" s="323"/>
      <c r="F31" s="324"/>
      <c r="H31" s="77"/>
      <c r="I31" s="58"/>
      <c r="J31" s="7" t="s">
        <v>54</v>
      </c>
      <c r="K31" s="7"/>
      <c r="L31" s="77"/>
      <c r="M31" s="77"/>
      <c r="N31" s="77"/>
      <c r="O31" s="77"/>
      <c r="P31" s="77"/>
      <c r="Q31" s="77"/>
      <c r="R31" s="77"/>
      <c r="S31" s="77"/>
      <c r="T31" s="77"/>
    </row>
    <row r="32" spans="1:20" ht="37.5" customHeight="1" x14ac:dyDescent="0.15">
      <c r="A32" s="94"/>
      <c r="B32" s="100"/>
      <c r="C32" s="300" t="s">
        <v>297</v>
      </c>
      <c r="D32" s="301"/>
      <c r="E32" s="325"/>
      <c r="F32" s="101"/>
      <c r="G32" s="82"/>
      <c r="H32" s="77"/>
      <c r="I32" s="58">
        <v>0</v>
      </c>
      <c r="J32" s="7" t="s">
        <v>55</v>
      </c>
      <c r="K32" s="7">
        <v>1</v>
      </c>
      <c r="L32" s="77">
        <v>59380</v>
      </c>
      <c r="M32" s="77"/>
      <c r="N32" s="77"/>
      <c r="O32" s="77"/>
      <c r="P32" s="77" t="str">
        <f>IF(I32=3,1,"")</f>
        <v/>
      </c>
      <c r="Q32" s="77" t="str">
        <f>IF(I32=2,1,"")</f>
        <v/>
      </c>
      <c r="R32" s="77" t="str">
        <f>IF(I32=1,1,"")</f>
        <v/>
      </c>
      <c r="S32" s="77"/>
      <c r="T32" s="77"/>
    </row>
    <row r="33" spans="1:20" ht="37.5" customHeight="1" x14ac:dyDescent="0.15">
      <c r="A33" s="94"/>
      <c r="B33" s="100"/>
      <c r="C33" s="300" t="s">
        <v>298</v>
      </c>
      <c r="D33" s="301"/>
      <c r="E33" s="325"/>
      <c r="F33" s="101"/>
      <c r="G33" s="82"/>
      <c r="H33" s="77"/>
      <c r="I33" s="58">
        <v>0</v>
      </c>
      <c r="J33" s="7" t="s">
        <v>55</v>
      </c>
      <c r="K33" s="7">
        <v>2</v>
      </c>
      <c r="L33" s="77">
        <v>59381</v>
      </c>
      <c r="M33" s="77"/>
      <c r="N33" s="77"/>
      <c r="O33" s="77"/>
      <c r="P33" s="77" t="str">
        <f>IF(I33=3,1,"")</f>
        <v/>
      </c>
      <c r="Q33" s="77" t="str">
        <f>IF(I33=2,1,"")</f>
        <v/>
      </c>
      <c r="R33" s="77" t="str">
        <f>IF(I33=1,1,"")</f>
        <v/>
      </c>
      <c r="S33" s="77"/>
      <c r="T33" s="77"/>
    </row>
    <row r="34" spans="1:20" ht="37.5" customHeight="1" x14ac:dyDescent="0.15">
      <c r="A34" s="94"/>
      <c r="B34" s="100"/>
      <c r="C34" s="300" t="s">
        <v>299</v>
      </c>
      <c r="D34" s="301"/>
      <c r="E34" s="325"/>
      <c r="F34" s="101"/>
      <c r="G34" s="82"/>
      <c r="H34" s="77"/>
      <c r="I34" s="58">
        <v>0</v>
      </c>
      <c r="J34" s="7" t="s">
        <v>55</v>
      </c>
      <c r="K34" s="7">
        <v>3</v>
      </c>
      <c r="L34" s="77">
        <v>59382</v>
      </c>
      <c r="M34" s="77"/>
      <c r="N34" s="77"/>
      <c r="O34" s="77"/>
      <c r="P34" s="77" t="str">
        <f>IF(I34=3,1,"")</f>
        <v/>
      </c>
      <c r="Q34" s="77" t="str">
        <f>IF(I34=2,1,"")</f>
        <v/>
      </c>
      <c r="R34" s="77" t="str">
        <f>IF(I34=1,1,"")</f>
        <v/>
      </c>
      <c r="S34" s="77"/>
      <c r="T34" s="77"/>
    </row>
    <row r="35" spans="1:20" ht="37.5" customHeight="1" thickBot="1" x14ac:dyDescent="0.2">
      <c r="A35" s="94"/>
      <c r="B35" s="100"/>
      <c r="C35" s="300" t="s">
        <v>300</v>
      </c>
      <c r="D35" s="301"/>
      <c r="E35" s="325"/>
      <c r="F35" s="101"/>
      <c r="G35" s="82"/>
      <c r="H35" s="77"/>
      <c r="I35" s="58">
        <v>0</v>
      </c>
      <c r="J35" s="7" t="s">
        <v>55</v>
      </c>
      <c r="K35" s="7">
        <v>4</v>
      </c>
      <c r="L35" s="77">
        <v>59383</v>
      </c>
      <c r="M35" s="77"/>
      <c r="N35" s="77"/>
      <c r="O35" s="77"/>
      <c r="P35" s="77" t="str">
        <f>IF(I35=3,1,"")</f>
        <v/>
      </c>
      <c r="Q35" s="77" t="str">
        <f>IF(I35=2,1,"")</f>
        <v/>
      </c>
      <c r="R35" s="77" t="str">
        <f>IF(I35=1,1,"")</f>
        <v/>
      </c>
      <c r="S35" s="77"/>
      <c r="T35" s="77"/>
    </row>
    <row r="36" spans="1:20" ht="20.25" customHeight="1" x14ac:dyDescent="0.15">
      <c r="A36" s="102"/>
      <c r="B36" s="326" t="s">
        <v>301</v>
      </c>
      <c r="C36" s="327"/>
      <c r="D36" s="328" t="str">
        <f>IF(AND(LEN(SBcase1_2)&lt;&gt;0,COUNT(R26:R35)=7),SBcheckB_2,(IF(LEN(SBcheckA_2)&lt;&gt;0,SBcheckA_2, SBcheckB_2)))</f>
        <v>サブカテゴリー2の講評を入力してください</v>
      </c>
      <c r="E36" s="328"/>
      <c r="F36" s="329"/>
      <c r="H36" s="77"/>
      <c r="I36" s="58"/>
      <c r="J36" s="7" t="s">
        <v>56</v>
      </c>
      <c r="K36" s="7"/>
      <c r="L36" s="77"/>
      <c r="M36" s="77"/>
      <c r="N36" s="77"/>
      <c r="O36" s="77"/>
      <c r="P36" s="77"/>
      <c r="Q36" s="77"/>
      <c r="R36" s="77"/>
      <c r="S36" s="77"/>
      <c r="T36" s="77"/>
    </row>
    <row r="37" spans="1:20" s="106" customFormat="1" ht="21" customHeight="1" x14ac:dyDescent="0.15">
      <c r="A37" s="114"/>
      <c r="B37" s="309"/>
      <c r="C37" s="310"/>
      <c r="D37" s="310"/>
      <c r="E37" s="310"/>
      <c r="F37" s="311"/>
      <c r="G37" s="2" t="str">
        <f>IF(LEN(B37)=0,"",IF(40-LEN(B37)&gt;0,"残り" &amp; 40-LEN(B37) &amp; "文字",IF(40-LEN(B37)=0,"","文字数がオーバーしています")))</f>
        <v/>
      </c>
      <c r="H37" s="103"/>
      <c r="I37" s="104"/>
      <c r="J37" s="7" t="s">
        <v>78</v>
      </c>
      <c r="K37" s="103"/>
      <c r="L37" s="103"/>
      <c r="M37" s="105"/>
      <c r="N37" s="105"/>
      <c r="O37" s="105"/>
      <c r="P37" s="105"/>
      <c r="Q37" s="105"/>
      <c r="R37" s="105"/>
      <c r="S37" s="77"/>
      <c r="T37" s="105"/>
    </row>
    <row r="38" spans="1:20" s="106" customFormat="1" ht="65.099999999999994" customHeight="1" x14ac:dyDescent="0.15">
      <c r="A38" s="115"/>
      <c r="B38" s="312"/>
      <c r="C38" s="313"/>
      <c r="D38" s="313"/>
      <c r="E38" s="313"/>
      <c r="F38" s="314"/>
      <c r="G38" s="2" t="str">
        <f>IF(LEN(B38)=0,"",IF(256-LEN(B38)&gt;0,"残り" &amp; 256-LEN(B38) &amp; "文字",IF(256-LEN(B38)=0,"","文字数がオーバーしています")))</f>
        <v/>
      </c>
      <c r="H38" s="103"/>
      <c r="I38" s="104"/>
      <c r="J38" s="7" t="s">
        <v>81</v>
      </c>
      <c r="K38" s="103"/>
      <c r="L38" s="103"/>
      <c r="M38" s="105"/>
      <c r="N38" s="105"/>
      <c r="O38" s="105"/>
      <c r="P38" s="105"/>
      <c r="Q38" s="105"/>
      <c r="R38" s="105"/>
      <c r="S38" s="77"/>
      <c r="T38" s="105"/>
    </row>
    <row r="39" spans="1:20" s="106" customFormat="1" ht="21" customHeight="1" x14ac:dyDescent="0.15">
      <c r="A39" s="115"/>
      <c r="B39" s="315"/>
      <c r="C39" s="316"/>
      <c r="D39" s="316"/>
      <c r="E39" s="316"/>
      <c r="F39" s="317"/>
      <c r="G39" s="2" t="str">
        <f>IF(LEN(B39)=0,"",IF(40-LEN(B39)&gt;0,"残り" &amp; 40-LEN(B39) &amp; "文字",IF(40-LEN(B39)=0,"","文字数がオーバーしています")))</f>
        <v/>
      </c>
      <c r="H39" s="103"/>
      <c r="I39" s="104"/>
      <c r="J39" s="7" t="s">
        <v>79</v>
      </c>
      <c r="K39" s="103"/>
      <c r="L39" s="103"/>
      <c r="M39" s="105"/>
      <c r="N39" s="105"/>
      <c r="O39" s="105"/>
      <c r="P39" s="105"/>
      <c r="Q39" s="105"/>
      <c r="R39" s="105"/>
      <c r="S39" s="77"/>
      <c r="T39" s="105"/>
    </row>
    <row r="40" spans="1:20" s="106" customFormat="1" ht="65.099999999999994" customHeight="1" x14ac:dyDescent="0.15">
      <c r="A40" s="115"/>
      <c r="B40" s="318"/>
      <c r="C40" s="318"/>
      <c r="D40" s="318"/>
      <c r="E40" s="318"/>
      <c r="F40" s="319"/>
      <c r="G40" s="2" t="str">
        <f>IF(LEN(B40)=0,"",IF(256-LEN(B40)&gt;0,"残り" &amp; 256-LEN(B40) &amp; "文字",IF(256-LEN(B40)=0,"","文字数がオーバーしています")))</f>
        <v/>
      </c>
      <c r="H40" s="103"/>
      <c r="I40" s="104"/>
      <c r="J40" s="7" t="s">
        <v>82</v>
      </c>
      <c r="K40" s="103"/>
      <c r="L40" s="103"/>
      <c r="M40" s="105"/>
      <c r="N40" s="105"/>
      <c r="O40" s="105"/>
      <c r="P40" s="105"/>
      <c r="Q40" s="105"/>
      <c r="R40" s="105"/>
      <c r="S40" s="77"/>
      <c r="T40" s="105"/>
    </row>
    <row r="41" spans="1:20" s="106" customFormat="1" ht="21" customHeight="1" x14ac:dyDescent="0.15">
      <c r="A41" s="115"/>
      <c r="B41" s="315"/>
      <c r="C41" s="316"/>
      <c r="D41" s="316"/>
      <c r="E41" s="316"/>
      <c r="F41" s="317"/>
      <c r="G41" s="2" t="str">
        <f>IF(LEN(B41)=0,"",IF(40-LEN(B41)&gt;0,"残り" &amp; 40-LEN(B41) &amp; "文字",IF(40-LEN(B41)=0,"","文字数がオーバーしています")))</f>
        <v/>
      </c>
      <c r="H41" s="103"/>
      <c r="I41" s="104"/>
      <c r="J41" s="7" t="s">
        <v>80</v>
      </c>
      <c r="K41" s="103"/>
      <c r="L41" s="103"/>
      <c r="M41" s="105"/>
      <c r="N41" s="105"/>
      <c r="O41" s="105"/>
      <c r="P41" s="105"/>
      <c r="Q41" s="105"/>
      <c r="R41" s="105"/>
      <c r="S41" s="77"/>
      <c r="T41" s="105"/>
    </row>
    <row r="42" spans="1:20" s="106" customFormat="1" ht="65.099999999999994" customHeight="1" thickBot="1" x14ac:dyDescent="0.2">
      <c r="A42" s="107"/>
      <c r="B42" s="320"/>
      <c r="C42" s="320"/>
      <c r="D42" s="320"/>
      <c r="E42" s="320"/>
      <c r="F42" s="321"/>
      <c r="G42" s="2" t="str">
        <f>IF(LEN(B42)=0,"",IF(256-LEN(B42)&gt;0,"残り" &amp; 256-LEN(B42) &amp; "文字",IF(256-LEN(B42)=0,"","文字数がオーバーしています")))</f>
        <v/>
      </c>
      <c r="H42" s="103"/>
      <c r="I42" s="104"/>
      <c r="J42" s="7" t="s">
        <v>83</v>
      </c>
      <c r="K42" s="103"/>
      <c r="L42" s="103"/>
      <c r="M42" s="105"/>
      <c r="N42" s="105"/>
      <c r="O42" s="105"/>
      <c r="P42" s="105"/>
      <c r="Q42" s="105"/>
      <c r="R42" s="105"/>
      <c r="S42" s="77"/>
      <c r="T42" s="105"/>
    </row>
    <row r="43" spans="1:20" ht="18" customHeight="1" thickTop="1" x14ac:dyDescent="0.15">
      <c r="A43" s="295">
        <v>3</v>
      </c>
      <c r="B43" s="297" t="s">
        <v>303</v>
      </c>
      <c r="C43" s="298"/>
      <c r="D43" s="298"/>
      <c r="E43" s="298"/>
      <c r="F43" s="299"/>
      <c r="H43" s="77"/>
      <c r="I43" s="58"/>
      <c r="J43" s="7" t="s">
        <v>56</v>
      </c>
      <c r="K43" s="7"/>
      <c r="L43" s="77"/>
      <c r="M43" s="77"/>
      <c r="N43" s="77"/>
      <c r="O43" s="77"/>
      <c r="P43" s="77"/>
      <c r="Q43" s="77"/>
      <c r="R43" s="77"/>
      <c r="S43" s="77"/>
      <c r="T43" s="77" t="s">
        <v>62</v>
      </c>
    </row>
    <row r="44" spans="1:20" s="87" customFormat="1" ht="30" customHeight="1" thickBot="1" x14ac:dyDescent="0.2">
      <c r="A44" s="296"/>
      <c r="B44" s="300" t="s">
        <v>302</v>
      </c>
      <c r="C44" s="301"/>
      <c r="D44" s="330" t="s">
        <v>84</v>
      </c>
      <c r="E44" s="330"/>
      <c r="F44" s="130" t="str">
        <f>IF(COUNT(P48:Q66) &gt; 0,COUNT(P48:P66) &amp; "／" &amp; COUNT(P48:Q66),"")</f>
        <v/>
      </c>
      <c r="G44" s="82"/>
      <c r="H44" s="83"/>
      <c r="I44" s="84"/>
      <c r="J44" s="85" t="s">
        <v>63</v>
      </c>
      <c r="K44" s="83">
        <v>3</v>
      </c>
      <c r="L44" s="83">
        <v>543</v>
      </c>
      <c r="M44" s="86"/>
      <c r="N44" s="86"/>
      <c r="O44" s="86"/>
      <c r="P44" s="86"/>
      <c r="Q44" s="86"/>
      <c r="R44" s="86"/>
      <c r="S44" s="77"/>
      <c r="T44" s="86"/>
    </row>
    <row r="45" spans="1:20" x14ac:dyDescent="0.15">
      <c r="A45" s="94"/>
      <c r="B45" s="95" t="s">
        <v>170</v>
      </c>
      <c r="C45" s="331" t="str">
        <f>IF((MIN(I48:I50)=0),"標準項目の「あり」「なし」を選択してください","")</f>
        <v>標準項目の「あり」「なし」を選択してください</v>
      </c>
      <c r="D45" s="331"/>
      <c r="E45" s="331"/>
      <c r="F45" s="332"/>
      <c r="H45" s="77"/>
      <c r="I45" s="58"/>
      <c r="J45" s="7" t="s">
        <v>66</v>
      </c>
      <c r="K45" s="7">
        <v>1</v>
      </c>
      <c r="L45" s="77">
        <v>17242</v>
      </c>
      <c r="M45" s="77"/>
      <c r="N45" s="77"/>
      <c r="O45" s="77"/>
      <c r="P45" s="77"/>
      <c r="Q45" s="77"/>
      <c r="R45" s="77"/>
      <c r="S45" s="77"/>
      <c r="T45" s="77"/>
    </row>
    <row r="46" spans="1:20" s="99" customFormat="1" ht="37.5" customHeight="1" x14ac:dyDescent="0.15">
      <c r="A46" s="96" t="s">
        <v>57</v>
      </c>
      <c r="B46" s="279" t="s">
        <v>304</v>
      </c>
      <c r="C46" s="280"/>
      <c r="D46" s="333" t="str">
        <f xml:space="preserve"> "評点（" &amp; REPT("○",COUNT(P48:P50)) &amp; REPT("●",COUNT(Q48:Q50)) &amp; "）"</f>
        <v>評点（）</v>
      </c>
      <c r="E46" s="333"/>
      <c r="F46" s="118" t="str">
        <f>IF(COUNT(R48:R50)&gt;0,"・非該当" &amp; COUNT(R48:R50),"")</f>
        <v/>
      </c>
      <c r="G46" s="82"/>
      <c r="H46" s="97"/>
      <c r="I46" s="98" t="str">
        <f>IF(MIN(I48:I50)=0,"",IF(COUNT(P48:Q50)=0,"-",IF(COUNT(P48:Q50)=COUNT(P48:P50),"A",IF(COUNT(P48:P50)=0,"C","B"))))</f>
        <v/>
      </c>
      <c r="J46" s="7" t="s">
        <v>51</v>
      </c>
      <c r="K46" s="98"/>
      <c r="L46" s="97"/>
      <c r="M46" s="97"/>
      <c r="N46" s="97"/>
      <c r="O46" s="97"/>
      <c r="P46" s="97"/>
      <c r="Q46" s="97"/>
      <c r="R46" s="97"/>
      <c r="S46" s="77"/>
      <c r="T46" s="97"/>
    </row>
    <row r="47" spans="1:20" x14ac:dyDescent="0.15">
      <c r="A47" s="94"/>
      <c r="B47" s="117" t="s">
        <v>52</v>
      </c>
      <c r="C47" s="322" t="s">
        <v>53</v>
      </c>
      <c r="D47" s="323"/>
      <c r="E47" s="323"/>
      <c r="F47" s="324"/>
      <c r="H47" s="77"/>
      <c r="I47" s="58"/>
      <c r="J47" s="7" t="s">
        <v>54</v>
      </c>
      <c r="K47" s="7"/>
      <c r="L47" s="77"/>
      <c r="M47" s="77"/>
      <c r="N47" s="77"/>
      <c r="O47" s="77"/>
      <c r="P47" s="77"/>
      <c r="Q47" s="77"/>
      <c r="R47" s="77"/>
      <c r="S47" s="77"/>
      <c r="T47" s="77"/>
    </row>
    <row r="48" spans="1:20" ht="37.5" customHeight="1" x14ac:dyDescent="0.15">
      <c r="A48" s="94"/>
      <c r="B48" s="100"/>
      <c r="C48" s="300" t="s">
        <v>305</v>
      </c>
      <c r="D48" s="301"/>
      <c r="E48" s="325"/>
      <c r="F48" s="101"/>
      <c r="G48" s="82"/>
      <c r="H48" s="77"/>
      <c r="I48" s="58">
        <v>0</v>
      </c>
      <c r="J48" s="7" t="s">
        <v>55</v>
      </c>
      <c r="K48" s="7">
        <v>1</v>
      </c>
      <c r="L48" s="77">
        <v>59384</v>
      </c>
      <c r="M48" s="77"/>
      <c r="N48" s="77"/>
      <c r="O48" s="77"/>
      <c r="P48" s="77" t="str">
        <f>IF(I48=3,1,"")</f>
        <v/>
      </c>
      <c r="Q48" s="77" t="str">
        <f>IF(I48=2,1,"")</f>
        <v/>
      </c>
      <c r="R48" s="77" t="str">
        <f>IF(I48=1,1,"")</f>
        <v/>
      </c>
      <c r="S48" s="77"/>
      <c r="T48" s="77"/>
    </row>
    <row r="49" spans="1:20" ht="37.5" customHeight="1" x14ac:dyDescent="0.15">
      <c r="A49" s="94"/>
      <c r="B49" s="100"/>
      <c r="C49" s="300" t="s">
        <v>306</v>
      </c>
      <c r="D49" s="301"/>
      <c r="E49" s="325"/>
      <c r="F49" s="101"/>
      <c r="G49" s="82"/>
      <c r="H49" s="77"/>
      <c r="I49" s="58">
        <v>0</v>
      </c>
      <c r="J49" s="7" t="s">
        <v>55</v>
      </c>
      <c r="K49" s="7">
        <v>2</v>
      </c>
      <c r="L49" s="77">
        <v>59385</v>
      </c>
      <c r="M49" s="77"/>
      <c r="N49" s="77"/>
      <c r="O49" s="77"/>
      <c r="P49" s="77" t="str">
        <f>IF(I49=3,1,"")</f>
        <v/>
      </c>
      <c r="Q49" s="77" t="str">
        <f>IF(I49=2,1,"")</f>
        <v/>
      </c>
      <c r="R49" s="77" t="str">
        <f>IF(I49=1,1,"")</f>
        <v/>
      </c>
      <c r="S49" s="77"/>
      <c r="T49" s="77"/>
    </row>
    <row r="50" spans="1:20" ht="37.5" customHeight="1" thickBot="1" x14ac:dyDescent="0.2">
      <c r="A50" s="94"/>
      <c r="B50" s="100"/>
      <c r="C50" s="300" t="s">
        <v>307</v>
      </c>
      <c r="D50" s="301"/>
      <c r="E50" s="325"/>
      <c r="F50" s="101"/>
      <c r="G50" s="82"/>
      <c r="H50" s="77"/>
      <c r="I50" s="58">
        <v>0</v>
      </c>
      <c r="J50" s="7" t="s">
        <v>55</v>
      </c>
      <c r="K50" s="7">
        <v>3</v>
      </c>
      <c r="L50" s="77">
        <v>59386</v>
      </c>
      <c r="M50" s="77"/>
      <c r="N50" s="77"/>
      <c r="O50" s="77"/>
      <c r="P50" s="77" t="str">
        <f>IF(I50=3,1,"")</f>
        <v/>
      </c>
      <c r="Q50" s="77" t="str">
        <f>IF(I50=2,1,"")</f>
        <v/>
      </c>
      <c r="R50" s="77" t="str">
        <f>IF(I50=1,1,"")</f>
        <v/>
      </c>
      <c r="S50" s="77"/>
      <c r="T50" s="77"/>
    </row>
    <row r="51" spans="1:20" x14ac:dyDescent="0.15">
      <c r="A51" s="94"/>
      <c r="B51" s="95" t="s">
        <v>174</v>
      </c>
      <c r="C51" s="331" t="str">
        <f>IF((MIN(I54:I56)=0),"標準項目の「あり」「なし」を選択してください","")</f>
        <v>標準項目の「あり」「なし」を選択してください</v>
      </c>
      <c r="D51" s="331"/>
      <c r="E51" s="331"/>
      <c r="F51" s="332"/>
      <c r="H51" s="77"/>
      <c r="I51" s="58"/>
      <c r="J51" s="7" t="s">
        <v>66</v>
      </c>
      <c r="K51" s="7">
        <v>2</v>
      </c>
      <c r="L51" s="77">
        <v>17243</v>
      </c>
      <c r="M51" s="77"/>
      <c r="N51" s="77"/>
      <c r="O51" s="77"/>
      <c r="P51" s="77"/>
      <c r="Q51" s="77"/>
      <c r="R51" s="77"/>
      <c r="S51" s="77"/>
      <c r="T51" s="77"/>
    </row>
    <row r="52" spans="1:20" s="99" customFormat="1" ht="37.5" customHeight="1" x14ac:dyDescent="0.15">
      <c r="A52" s="96" t="s">
        <v>57</v>
      </c>
      <c r="B52" s="279" t="s">
        <v>308</v>
      </c>
      <c r="C52" s="280"/>
      <c r="D52" s="333" t="str">
        <f xml:space="preserve"> "評点（" &amp; REPT("○",COUNT(P54:P56)) &amp; REPT("●",COUNT(Q54:Q56)) &amp; "）"</f>
        <v>評点（）</v>
      </c>
      <c r="E52" s="333"/>
      <c r="F52" s="118" t="str">
        <f>IF(COUNT(R54:R56)&gt;0,"・非該当" &amp; COUNT(R54:R56),"")</f>
        <v/>
      </c>
      <c r="G52" s="82"/>
      <c r="H52" s="97"/>
      <c r="I52" s="98" t="str">
        <f>IF(MIN(I54:I56)=0,"",IF(COUNT(P54:Q56)=0,"-",IF(COUNT(P54:Q56)=COUNT(P54:P56),"A",IF(COUNT(P54:P56)=0,"C","B"))))</f>
        <v/>
      </c>
      <c r="J52" s="7" t="s">
        <v>51</v>
      </c>
      <c r="K52" s="98"/>
      <c r="L52" s="97"/>
      <c r="M52" s="97"/>
      <c r="N52" s="97"/>
      <c r="O52" s="97"/>
      <c r="P52" s="97"/>
      <c r="Q52" s="97"/>
      <c r="R52" s="97"/>
      <c r="S52" s="77"/>
      <c r="T52" s="97"/>
    </row>
    <row r="53" spans="1:20" x14ac:dyDescent="0.15">
      <c r="A53" s="94"/>
      <c r="B53" s="117" t="s">
        <v>52</v>
      </c>
      <c r="C53" s="322" t="s">
        <v>53</v>
      </c>
      <c r="D53" s="323"/>
      <c r="E53" s="323"/>
      <c r="F53" s="324"/>
      <c r="H53" s="77"/>
      <c r="I53" s="58"/>
      <c r="J53" s="7" t="s">
        <v>54</v>
      </c>
      <c r="K53" s="7"/>
      <c r="L53" s="77"/>
      <c r="M53" s="77"/>
      <c r="N53" s="77"/>
      <c r="O53" s="77"/>
      <c r="P53" s="77"/>
      <c r="Q53" s="77"/>
      <c r="R53" s="77"/>
      <c r="S53" s="77"/>
      <c r="T53" s="77"/>
    </row>
    <row r="54" spans="1:20" ht="37.5" customHeight="1" x14ac:dyDescent="0.15">
      <c r="A54" s="94"/>
      <c r="B54" s="100"/>
      <c r="C54" s="300" t="s">
        <v>309</v>
      </c>
      <c r="D54" s="301"/>
      <c r="E54" s="325"/>
      <c r="F54" s="101"/>
      <c r="G54" s="82"/>
      <c r="H54" s="77"/>
      <c r="I54" s="58">
        <v>0</v>
      </c>
      <c r="J54" s="7" t="s">
        <v>55</v>
      </c>
      <c r="K54" s="7">
        <v>1</v>
      </c>
      <c r="L54" s="77">
        <v>59387</v>
      </c>
      <c r="M54" s="77"/>
      <c r="N54" s="77"/>
      <c r="O54" s="77"/>
      <c r="P54" s="77" t="str">
        <f>IF(I54=3,1,"")</f>
        <v/>
      </c>
      <c r="Q54" s="77" t="str">
        <f>IF(I54=2,1,"")</f>
        <v/>
      </c>
      <c r="R54" s="77" t="str">
        <f>IF(I54=1,1,"")</f>
        <v/>
      </c>
      <c r="S54" s="77"/>
      <c r="T54" s="77"/>
    </row>
    <row r="55" spans="1:20" ht="37.5" customHeight="1" x14ac:dyDescent="0.15">
      <c r="A55" s="94"/>
      <c r="B55" s="100"/>
      <c r="C55" s="300" t="s">
        <v>310</v>
      </c>
      <c r="D55" s="301"/>
      <c r="E55" s="325"/>
      <c r="F55" s="101"/>
      <c r="G55" s="82"/>
      <c r="H55" s="77"/>
      <c r="I55" s="58">
        <v>0</v>
      </c>
      <c r="J55" s="7" t="s">
        <v>55</v>
      </c>
      <c r="K55" s="7">
        <v>2</v>
      </c>
      <c r="L55" s="77">
        <v>59388</v>
      </c>
      <c r="M55" s="77"/>
      <c r="N55" s="77"/>
      <c r="O55" s="77"/>
      <c r="P55" s="77" t="str">
        <f>IF(I55=3,1,"")</f>
        <v/>
      </c>
      <c r="Q55" s="77" t="str">
        <f>IF(I55=2,1,"")</f>
        <v/>
      </c>
      <c r="R55" s="77" t="str">
        <f>IF(I55=1,1,"")</f>
        <v/>
      </c>
      <c r="S55" s="77"/>
      <c r="T55" s="77"/>
    </row>
    <row r="56" spans="1:20" ht="37.5" customHeight="1" thickBot="1" x14ac:dyDescent="0.2">
      <c r="A56" s="94"/>
      <c r="B56" s="100"/>
      <c r="C56" s="300" t="s">
        <v>311</v>
      </c>
      <c r="D56" s="301"/>
      <c r="E56" s="325"/>
      <c r="F56" s="101"/>
      <c r="G56" s="82"/>
      <c r="H56" s="77"/>
      <c r="I56" s="58">
        <v>0</v>
      </c>
      <c r="J56" s="7" t="s">
        <v>55</v>
      </c>
      <c r="K56" s="7">
        <v>3</v>
      </c>
      <c r="L56" s="77">
        <v>59389</v>
      </c>
      <c r="M56" s="77"/>
      <c r="N56" s="77"/>
      <c r="O56" s="77"/>
      <c r="P56" s="77" t="str">
        <f>IF(I56=3,1,"")</f>
        <v/>
      </c>
      <c r="Q56" s="77" t="str">
        <f>IF(I56=2,1,"")</f>
        <v/>
      </c>
      <c r="R56" s="77" t="str">
        <f>IF(I56=1,1,"")</f>
        <v/>
      </c>
      <c r="S56" s="77"/>
      <c r="T56" s="77"/>
    </row>
    <row r="57" spans="1:20" x14ac:dyDescent="0.15">
      <c r="A57" s="94"/>
      <c r="B57" s="95" t="s">
        <v>178</v>
      </c>
      <c r="C57" s="331" t="str">
        <f>IF((MIN(I60:I61)=0),"標準項目の「あり」「なし」を選択してください","")</f>
        <v>標準項目の「あり」「なし」を選択してください</v>
      </c>
      <c r="D57" s="331"/>
      <c r="E57" s="331"/>
      <c r="F57" s="332"/>
      <c r="H57" s="77"/>
      <c r="I57" s="58"/>
      <c r="J57" s="7" t="s">
        <v>66</v>
      </c>
      <c r="K57" s="7">
        <v>3</v>
      </c>
      <c r="L57" s="77">
        <v>17244</v>
      </c>
      <c r="M57" s="77"/>
      <c r="N57" s="77"/>
      <c r="O57" s="77"/>
      <c r="P57" s="77"/>
      <c r="Q57" s="77"/>
      <c r="R57" s="77"/>
      <c r="S57" s="77"/>
      <c r="T57" s="77"/>
    </row>
    <row r="58" spans="1:20" s="99" customFormat="1" ht="37.5" customHeight="1" x14ac:dyDescent="0.15">
      <c r="A58" s="96" t="s">
        <v>57</v>
      </c>
      <c r="B58" s="279" t="s">
        <v>312</v>
      </c>
      <c r="C58" s="280"/>
      <c r="D58" s="333" t="str">
        <f xml:space="preserve"> "評点（" &amp; REPT("○",COUNT(P60:P61)) &amp; REPT("●",COUNT(Q60:Q61)) &amp; "）"</f>
        <v>評点（）</v>
      </c>
      <c r="E58" s="333"/>
      <c r="F58" s="118" t="str">
        <f>IF(COUNT(R60:R61)&gt;0,"・非該当" &amp; COUNT(R60:R61),"")</f>
        <v/>
      </c>
      <c r="G58" s="82"/>
      <c r="H58" s="97"/>
      <c r="I58" s="98" t="str">
        <f>IF(MIN(I60:I61)=0,"",IF(COUNT(P60:Q61)=0,"-",IF(COUNT(P60:Q61)=COUNT(P60:P61),"A",IF(COUNT(P60:P61)=0,"C","B"))))</f>
        <v/>
      </c>
      <c r="J58" s="7" t="s">
        <v>51</v>
      </c>
      <c r="K58" s="98"/>
      <c r="L58" s="97"/>
      <c r="M58" s="97"/>
      <c r="N58" s="97"/>
      <c r="O58" s="97"/>
      <c r="P58" s="97"/>
      <c r="Q58" s="97"/>
      <c r="R58" s="97"/>
      <c r="S58" s="77"/>
      <c r="T58" s="97"/>
    </row>
    <row r="59" spans="1:20" x14ac:dyDescent="0.15">
      <c r="A59" s="94"/>
      <c r="B59" s="117" t="s">
        <v>52</v>
      </c>
      <c r="C59" s="322" t="s">
        <v>53</v>
      </c>
      <c r="D59" s="323"/>
      <c r="E59" s="323"/>
      <c r="F59" s="324"/>
      <c r="H59" s="77"/>
      <c r="I59" s="58"/>
      <c r="J59" s="7" t="s">
        <v>54</v>
      </c>
      <c r="K59" s="7"/>
      <c r="L59" s="77"/>
      <c r="M59" s="77"/>
      <c r="N59" s="77"/>
      <c r="O59" s="77"/>
      <c r="P59" s="77"/>
      <c r="Q59" s="77"/>
      <c r="R59" s="77"/>
      <c r="S59" s="77"/>
      <c r="T59" s="77"/>
    </row>
    <row r="60" spans="1:20" ht="37.5" customHeight="1" x14ac:dyDescent="0.15">
      <c r="A60" s="94"/>
      <c r="B60" s="100"/>
      <c r="C60" s="300" t="s">
        <v>313</v>
      </c>
      <c r="D60" s="301"/>
      <c r="E60" s="325"/>
      <c r="F60" s="101"/>
      <c r="G60" s="82"/>
      <c r="H60" s="77"/>
      <c r="I60" s="58">
        <v>0</v>
      </c>
      <c r="J60" s="7" t="s">
        <v>55</v>
      </c>
      <c r="K60" s="7">
        <v>1</v>
      </c>
      <c r="L60" s="77">
        <v>59390</v>
      </c>
      <c r="M60" s="77"/>
      <c r="N60" s="77"/>
      <c r="O60" s="77"/>
      <c r="P60" s="77" t="str">
        <f>IF(I60=3,1,"")</f>
        <v/>
      </c>
      <c r="Q60" s="77" t="str">
        <f>IF(I60=2,1,"")</f>
        <v/>
      </c>
      <c r="R60" s="77" t="str">
        <f>IF(I60=1,1,"")</f>
        <v/>
      </c>
      <c r="S60" s="77"/>
      <c r="T60" s="77"/>
    </row>
    <row r="61" spans="1:20" ht="37.5" customHeight="1" thickBot="1" x14ac:dyDescent="0.2">
      <c r="A61" s="94"/>
      <c r="B61" s="100"/>
      <c r="C61" s="300" t="s">
        <v>314</v>
      </c>
      <c r="D61" s="301"/>
      <c r="E61" s="325"/>
      <c r="F61" s="101"/>
      <c r="G61" s="82"/>
      <c r="H61" s="77"/>
      <c r="I61" s="58">
        <v>0</v>
      </c>
      <c r="J61" s="7" t="s">
        <v>55</v>
      </c>
      <c r="K61" s="7">
        <v>2</v>
      </c>
      <c r="L61" s="77">
        <v>59391</v>
      </c>
      <c r="M61" s="77"/>
      <c r="N61" s="77"/>
      <c r="O61" s="77"/>
      <c r="P61" s="77" t="str">
        <f>IF(I61=3,1,"")</f>
        <v/>
      </c>
      <c r="Q61" s="77" t="str">
        <f>IF(I61=2,1,"")</f>
        <v/>
      </c>
      <c r="R61" s="77" t="str">
        <f>IF(I61=1,1,"")</f>
        <v/>
      </c>
      <c r="S61" s="77"/>
      <c r="T61" s="77"/>
    </row>
    <row r="62" spans="1:20" x14ac:dyDescent="0.15">
      <c r="A62" s="94"/>
      <c r="B62" s="95" t="s">
        <v>261</v>
      </c>
      <c r="C62" s="331" t="str">
        <f>IF((MIN(I65:I66)=0),"標準項目の「あり」「なし」を選択してください","")</f>
        <v>標準項目の「あり」「なし」を選択してください</v>
      </c>
      <c r="D62" s="331"/>
      <c r="E62" s="331"/>
      <c r="F62" s="332"/>
      <c r="H62" s="77"/>
      <c r="I62" s="58"/>
      <c r="J62" s="7" t="s">
        <v>66</v>
      </c>
      <c r="K62" s="7">
        <v>4</v>
      </c>
      <c r="L62" s="77">
        <v>17245</v>
      </c>
      <c r="M62" s="77"/>
      <c r="N62" s="77"/>
      <c r="O62" s="77"/>
      <c r="P62" s="77"/>
      <c r="Q62" s="77"/>
      <c r="R62" s="77"/>
      <c r="S62" s="77"/>
      <c r="T62" s="77"/>
    </row>
    <row r="63" spans="1:20" s="99" customFormat="1" ht="37.5" customHeight="1" x14ac:dyDescent="0.15">
      <c r="A63" s="96" t="s">
        <v>57</v>
      </c>
      <c r="B63" s="279" t="s">
        <v>315</v>
      </c>
      <c r="C63" s="280"/>
      <c r="D63" s="333" t="str">
        <f xml:space="preserve"> "評点（" &amp; REPT("○",COUNT(P65:P66)) &amp; REPT("●",COUNT(Q65:Q66)) &amp; "）"</f>
        <v>評点（）</v>
      </c>
      <c r="E63" s="333"/>
      <c r="F63" s="118" t="str">
        <f>IF(COUNT(R65:R66)&gt;0,"・非該当" &amp; COUNT(R65:R66),"")</f>
        <v/>
      </c>
      <c r="G63" s="82"/>
      <c r="H63" s="97"/>
      <c r="I63" s="98" t="str">
        <f>IF(MIN(I65:I66)=0,"",IF(COUNT(P65:Q66)=0,"-",IF(COUNT(P65:Q66)=COUNT(P65:P66),"A",IF(COUNT(P65:P66)=0,"C","B"))))</f>
        <v/>
      </c>
      <c r="J63" s="7" t="s">
        <v>51</v>
      </c>
      <c r="K63" s="98"/>
      <c r="L63" s="97"/>
      <c r="M63" s="97"/>
      <c r="N63" s="97"/>
      <c r="O63" s="97"/>
      <c r="P63" s="97"/>
      <c r="Q63" s="97"/>
      <c r="R63" s="97"/>
      <c r="S63" s="77"/>
      <c r="T63" s="97"/>
    </row>
    <row r="64" spans="1:20" x14ac:dyDescent="0.15">
      <c r="A64" s="94"/>
      <c r="B64" s="117" t="s">
        <v>52</v>
      </c>
      <c r="C64" s="322" t="s">
        <v>53</v>
      </c>
      <c r="D64" s="323"/>
      <c r="E64" s="323"/>
      <c r="F64" s="324"/>
      <c r="H64" s="77"/>
      <c r="I64" s="58"/>
      <c r="J64" s="7" t="s">
        <v>54</v>
      </c>
      <c r="K64" s="7"/>
      <c r="L64" s="77"/>
      <c r="M64" s="77"/>
      <c r="N64" s="77"/>
      <c r="O64" s="77"/>
      <c r="P64" s="77"/>
      <c r="Q64" s="77"/>
      <c r="R64" s="77"/>
      <c r="S64" s="77"/>
      <c r="T64" s="77"/>
    </row>
    <row r="65" spans="1:20" ht="37.5" customHeight="1" x14ac:dyDescent="0.15">
      <c r="A65" s="94"/>
      <c r="B65" s="100"/>
      <c r="C65" s="300" t="s">
        <v>316</v>
      </c>
      <c r="D65" s="301"/>
      <c r="E65" s="325"/>
      <c r="F65" s="101"/>
      <c r="G65" s="82"/>
      <c r="H65" s="77"/>
      <c r="I65" s="58">
        <v>0</v>
      </c>
      <c r="J65" s="7" t="s">
        <v>55</v>
      </c>
      <c r="K65" s="7">
        <v>1</v>
      </c>
      <c r="L65" s="77">
        <v>59392</v>
      </c>
      <c r="M65" s="77"/>
      <c r="N65" s="77"/>
      <c r="O65" s="77"/>
      <c r="P65" s="77" t="str">
        <f>IF(I65=3,1,"")</f>
        <v/>
      </c>
      <c r="Q65" s="77" t="str">
        <f>IF(I65=2,1,"")</f>
        <v/>
      </c>
      <c r="R65" s="77" t="str">
        <f>IF(I65=1,1,"")</f>
        <v/>
      </c>
      <c r="S65" s="77"/>
      <c r="T65" s="77"/>
    </row>
    <row r="66" spans="1:20" ht="37.5" customHeight="1" thickBot="1" x14ac:dyDescent="0.2">
      <c r="A66" s="94"/>
      <c r="B66" s="100"/>
      <c r="C66" s="300" t="s">
        <v>317</v>
      </c>
      <c r="D66" s="301"/>
      <c r="E66" s="325"/>
      <c r="F66" s="101"/>
      <c r="G66" s="82"/>
      <c r="H66" s="77"/>
      <c r="I66" s="58">
        <v>0</v>
      </c>
      <c r="J66" s="7" t="s">
        <v>55</v>
      </c>
      <c r="K66" s="7">
        <v>2</v>
      </c>
      <c r="L66" s="77">
        <v>59393</v>
      </c>
      <c r="M66" s="77"/>
      <c r="N66" s="77"/>
      <c r="O66" s="77"/>
      <c r="P66" s="77" t="str">
        <f>IF(I66=3,1,"")</f>
        <v/>
      </c>
      <c r="Q66" s="77" t="str">
        <f>IF(I66=2,1,"")</f>
        <v/>
      </c>
      <c r="R66" s="77" t="str">
        <f>IF(I66=1,1,"")</f>
        <v/>
      </c>
      <c r="S66" s="77"/>
      <c r="T66" s="77"/>
    </row>
    <row r="67" spans="1:20" ht="20.25" customHeight="1" x14ac:dyDescent="0.15">
      <c r="A67" s="102"/>
      <c r="B67" s="326" t="s">
        <v>318</v>
      </c>
      <c r="C67" s="327"/>
      <c r="D67" s="328" t="str">
        <f>IF(AND(LEN(SBcase1_3)&lt;&gt;0,COUNT(R48:R66)=10),SBcheckB_3,(IF(LEN(SBcheckA_3)&lt;&gt;0,SBcheckA_3, SBcheckB_3)))</f>
        <v>サブカテゴリー3の講評を入力してください</v>
      </c>
      <c r="E67" s="328"/>
      <c r="F67" s="329"/>
      <c r="H67" s="77"/>
      <c r="I67" s="58"/>
      <c r="J67" s="7" t="s">
        <v>56</v>
      </c>
      <c r="K67" s="7"/>
      <c r="L67" s="77"/>
      <c r="M67" s="77"/>
      <c r="N67" s="77"/>
      <c r="O67" s="77"/>
      <c r="P67" s="77"/>
      <c r="Q67" s="77"/>
      <c r="R67" s="77"/>
      <c r="S67" s="77"/>
      <c r="T67" s="77"/>
    </row>
    <row r="68" spans="1:20" s="106" customFormat="1" ht="21" customHeight="1" x14ac:dyDescent="0.15">
      <c r="A68" s="114"/>
      <c r="B68" s="309"/>
      <c r="C68" s="310"/>
      <c r="D68" s="310"/>
      <c r="E68" s="310"/>
      <c r="F68" s="311"/>
      <c r="G68" s="2" t="str">
        <f>IF(LEN(B68)=0,"",IF(40-LEN(B68)&gt;0,"残り" &amp; 40-LEN(B68) &amp; "文字",IF(40-LEN(B68)=0,"","文字数がオーバーしています")))</f>
        <v/>
      </c>
      <c r="H68" s="103"/>
      <c r="I68" s="104"/>
      <c r="J68" s="7" t="s">
        <v>78</v>
      </c>
      <c r="K68" s="103"/>
      <c r="L68" s="103"/>
      <c r="M68" s="105"/>
      <c r="N68" s="105"/>
      <c r="O68" s="105"/>
      <c r="P68" s="105"/>
      <c r="Q68" s="105"/>
      <c r="R68" s="105"/>
      <c r="S68" s="77"/>
      <c r="T68" s="105"/>
    </row>
    <row r="69" spans="1:20" s="106" customFormat="1" ht="65.099999999999994" customHeight="1" x14ac:dyDescent="0.15">
      <c r="A69" s="115"/>
      <c r="B69" s="312"/>
      <c r="C69" s="313"/>
      <c r="D69" s="313"/>
      <c r="E69" s="313"/>
      <c r="F69" s="314"/>
      <c r="G69" s="2" t="str">
        <f>IF(LEN(B69)=0,"",IF(256-LEN(B69)&gt;0,"残り" &amp; 256-LEN(B69) &amp; "文字",IF(256-LEN(B69)=0,"","文字数がオーバーしています")))</f>
        <v/>
      </c>
      <c r="H69" s="103"/>
      <c r="I69" s="104"/>
      <c r="J69" s="7" t="s">
        <v>81</v>
      </c>
      <c r="K69" s="103"/>
      <c r="L69" s="103"/>
      <c r="M69" s="105"/>
      <c r="N69" s="105"/>
      <c r="O69" s="105"/>
      <c r="P69" s="105"/>
      <c r="Q69" s="105"/>
      <c r="R69" s="105"/>
      <c r="S69" s="77"/>
      <c r="T69" s="105"/>
    </row>
    <row r="70" spans="1:20" s="106" customFormat="1" ht="21" customHeight="1" x14ac:dyDescent="0.15">
      <c r="A70" s="115"/>
      <c r="B70" s="315"/>
      <c r="C70" s="316"/>
      <c r="D70" s="316"/>
      <c r="E70" s="316"/>
      <c r="F70" s="317"/>
      <c r="G70" s="2" t="str">
        <f>IF(LEN(B70)=0,"",IF(40-LEN(B70)&gt;0,"残り" &amp; 40-LEN(B70) &amp; "文字",IF(40-LEN(B70)=0,"","文字数がオーバーしています")))</f>
        <v/>
      </c>
      <c r="H70" s="103"/>
      <c r="I70" s="104"/>
      <c r="J70" s="7" t="s">
        <v>79</v>
      </c>
      <c r="K70" s="103"/>
      <c r="L70" s="103"/>
      <c r="M70" s="105"/>
      <c r="N70" s="105"/>
      <c r="O70" s="105"/>
      <c r="P70" s="105"/>
      <c r="Q70" s="105"/>
      <c r="R70" s="105"/>
      <c r="S70" s="77"/>
      <c r="T70" s="105"/>
    </row>
    <row r="71" spans="1:20" s="106" customFormat="1" ht="65.099999999999994" customHeight="1" x14ac:dyDescent="0.15">
      <c r="A71" s="115"/>
      <c r="B71" s="318"/>
      <c r="C71" s="318"/>
      <c r="D71" s="318"/>
      <c r="E71" s="318"/>
      <c r="F71" s="319"/>
      <c r="G71" s="2" t="str">
        <f>IF(LEN(B71)=0,"",IF(256-LEN(B71)&gt;0,"残り" &amp; 256-LEN(B71) &amp; "文字",IF(256-LEN(B71)=0,"","文字数がオーバーしています")))</f>
        <v/>
      </c>
      <c r="H71" s="103"/>
      <c r="I71" s="104"/>
      <c r="J71" s="7" t="s">
        <v>82</v>
      </c>
      <c r="K71" s="103"/>
      <c r="L71" s="103"/>
      <c r="M71" s="105"/>
      <c r="N71" s="105"/>
      <c r="O71" s="105"/>
      <c r="P71" s="105"/>
      <c r="Q71" s="105"/>
      <c r="R71" s="105"/>
      <c r="S71" s="77"/>
      <c r="T71" s="105"/>
    </row>
    <row r="72" spans="1:20" s="106" customFormat="1" ht="21" customHeight="1" x14ac:dyDescent="0.15">
      <c r="A72" s="115"/>
      <c r="B72" s="315"/>
      <c r="C72" s="316"/>
      <c r="D72" s="316"/>
      <c r="E72" s="316"/>
      <c r="F72" s="317"/>
      <c r="G72" s="2" t="str">
        <f>IF(LEN(B72)=0,"",IF(40-LEN(B72)&gt;0,"残り" &amp; 40-LEN(B72) &amp; "文字",IF(40-LEN(B72)=0,"","文字数がオーバーしています")))</f>
        <v/>
      </c>
      <c r="H72" s="103"/>
      <c r="I72" s="104"/>
      <c r="J72" s="7" t="s">
        <v>80</v>
      </c>
      <c r="K72" s="103"/>
      <c r="L72" s="103"/>
      <c r="M72" s="105"/>
      <c r="N72" s="105"/>
      <c r="O72" s="105"/>
      <c r="P72" s="105"/>
      <c r="Q72" s="105"/>
      <c r="R72" s="105"/>
      <c r="S72" s="77"/>
      <c r="T72" s="105"/>
    </row>
    <row r="73" spans="1:20" s="106" customFormat="1" ht="65.099999999999994" customHeight="1" thickBot="1" x14ac:dyDescent="0.2">
      <c r="A73" s="107"/>
      <c r="B73" s="320"/>
      <c r="C73" s="320"/>
      <c r="D73" s="320"/>
      <c r="E73" s="320"/>
      <c r="F73" s="321"/>
      <c r="G73" s="2" t="str">
        <f>IF(LEN(B73)=0,"",IF(256-LEN(B73)&gt;0,"残り" &amp; 256-LEN(B73) &amp; "文字",IF(256-LEN(B73)=0,"","文字数がオーバーしています")))</f>
        <v/>
      </c>
      <c r="H73" s="103"/>
      <c r="I73" s="104"/>
      <c r="J73" s="7" t="s">
        <v>83</v>
      </c>
      <c r="K73" s="103"/>
      <c r="L73" s="103"/>
      <c r="M73" s="105"/>
      <c r="N73" s="105"/>
      <c r="O73" s="105"/>
      <c r="P73" s="105"/>
      <c r="Q73" s="105"/>
      <c r="R73" s="105"/>
      <c r="S73" s="77"/>
      <c r="T73" s="105"/>
    </row>
    <row r="74" spans="1:20" ht="18" customHeight="1" thickTop="1" x14ac:dyDescent="0.15">
      <c r="A74" s="295">
        <v>5</v>
      </c>
      <c r="B74" s="297" t="s">
        <v>320</v>
      </c>
      <c r="C74" s="298"/>
      <c r="D74" s="298"/>
      <c r="E74" s="298"/>
      <c r="F74" s="299"/>
      <c r="H74" s="77"/>
      <c r="I74" s="58"/>
      <c r="J74" s="7" t="s">
        <v>56</v>
      </c>
      <c r="K74" s="7"/>
      <c r="L74" s="77"/>
      <c r="M74" s="77"/>
      <c r="N74" s="77"/>
      <c r="O74" s="77"/>
      <c r="P74" s="77"/>
      <c r="Q74" s="77"/>
      <c r="R74" s="77"/>
      <c r="S74" s="77"/>
      <c r="T74" s="77" t="s">
        <v>62</v>
      </c>
    </row>
    <row r="75" spans="1:20" s="87" customFormat="1" ht="30" customHeight="1" thickBot="1" x14ac:dyDescent="0.2">
      <c r="A75" s="296"/>
      <c r="B75" s="300" t="s">
        <v>319</v>
      </c>
      <c r="C75" s="301"/>
      <c r="D75" s="330" t="s">
        <v>84</v>
      </c>
      <c r="E75" s="330"/>
      <c r="F75" s="130" t="str">
        <f>IF(COUNT(P79:Q86) &gt; 0,COUNT(P79:P86) &amp; "／" &amp; COUNT(P79:Q86),"")</f>
        <v/>
      </c>
      <c r="G75" s="82"/>
      <c r="H75" s="83"/>
      <c r="I75" s="84"/>
      <c r="J75" s="85" t="s">
        <v>63</v>
      </c>
      <c r="K75" s="83">
        <v>5</v>
      </c>
      <c r="L75" s="83">
        <v>544</v>
      </c>
      <c r="M75" s="86"/>
      <c r="N75" s="86"/>
      <c r="O75" s="86"/>
      <c r="P75" s="86"/>
      <c r="Q75" s="86"/>
      <c r="R75" s="86"/>
      <c r="S75" s="77"/>
      <c r="T75" s="86"/>
    </row>
    <row r="76" spans="1:20" x14ac:dyDescent="0.15">
      <c r="A76" s="94"/>
      <c r="B76" s="95" t="s">
        <v>170</v>
      </c>
      <c r="C76" s="331" t="str">
        <f>IF((MIN(I79:I81)=0),"標準項目の「あり」「なし」を選択してください","")</f>
        <v>標準項目の「あり」「なし」を選択してください</v>
      </c>
      <c r="D76" s="331"/>
      <c r="E76" s="331"/>
      <c r="F76" s="332"/>
      <c r="H76" s="77"/>
      <c r="I76" s="58"/>
      <c r="J76" s="7" t="s">
        <v>66</v>
      </c>
      <c r="K76" s="7">
        <v>1</v>
      </c>
      <c r="L76" s="77">
        <v>17253</v>
      </c>
      <c r="M76" s="77"/>
      <c r="N76" s="77"/>
      <c r="O76" s="77"/>
      <c r="P76" s="77"/>
      <c r="Q76" s="77"/>
      <c r="R76" s="77"/>
      <c r="S76" s="77"/>
      <c r="T76" s="77"/>
    </row>
    <row r="77" spans="1:20" s="99" customFormat="1" ht="37.5" customHeight="1" x14ac:dyDescent="0.15">
      <c r="A77" s="96" t="s">
        <v>57</v>
      </c>
      <c r="B77" s="279" t="s">
        <v>321</v>
      </c>
      <c r="C77" s="280"/>
      <c r="D77" s="333" t="str">
        <f xml:space="preserve"> "評点（" &amp; REPT("○",COUNT(P79:P81)) &amp; REPT("●",COUNT(Q79:Q81)) &amp; "）"</f>
        <v>評点（）</v>
      </c>
      <c r="E77" s="333"/>
      <c r="F77" s="118" t="str">
        <f>IF(COUNT(R79:R81)&gt;0,"・非該当" &amp; COUNT(R79:R81),"")</f>
        <v/>
      </c>
      <c r="G77" s="82"/>
      <c r="H77" s="97"/>
      <c r="I77" s="98" t="str">
        <f>IF(MIN(I79:I81)=0,"",IF(COUNT(P79:Q81)=0,"-",IF(COUNT(P79:Q81)=COUNT(P79:P81),"A",IF(COUNT(P79:P81)=0,"C","B"))))</f>
        <v/>
      </c>
      <c r="J77" s="7" t="s">
        <v>51</v>
      </c>
      <c r="K77" s="98"/>
      <c r="L77" s="97"/>
      <c r="M77" s="97"/>
      <c r="N77" s="97"/>
      <c r="O77" s="97"/>
      <c r="P77" s="97"/>
      <c r="Q77" s="97"/>
      <c r="R77" s="97"/>
      <c r="S77" s="77"/>
      <c r="T77" s="97"/>
    </row>
    <row r="78" spans="1:20" x14ac:dyDescent="0.15">
      <c r="A78" s="94"/>
      <c r="B78" s="117" t="s">
        <v>52</v>
      </c>
      <c r="C78" s="322" t="s">
        <v>53</v>
      </c>
      <c r="D78" s="323"/>
      <c r="E78" s="323"/>
      <c r="F78" s="324"/>
      <c r="H78" s="77"/>
      <c r="I78" s="58"/>
      <c r="J78" s="7" t="s">
        <v>54</v>
      </c>
      <c r="K78" s="7"/>
      <c r="L78" s="77"/>
      <c r="M78" s="77"/>
      <c r="N78" s="77"/>
      <c r="O78" s="77"/>
      <c r="P78" s="77"/>
      <c r="Q78" s="77"/>
      <c r="R78" s="77"/>
      <c r="S78" s="77"/>
      <c r="T78" s="77"/>
    </row>
    <row r="79" spans="1:20" ht="37.5" customHeight="1" x14ac:dyDescent="0.15">
      <c r="A79" s="94"/>
      <c r="B79" s="100"/>
      <c r="C79" s="300" t="s">
        <v>322</v>
      </c>
      <c r="D79" s="301"/>
      <c r="E79" s="325"/>
      <c r="F79" s="101"/>
      <c r="G79" s="82"/>
      <c r="H79" s="77"/>
      <c r="I79" s="58">
        <v>0</v>
      </c>
      <c r="J79" s="7" t="s">
        <v>55</v>
      </c>
      <c r="K79" s="7">
        <v>1</v>
      </c>
      <c r="L79" s="77">
        <v>59420</v>
      </c>
      <c r="M79" s="77"/>
      <c r="N79" s="77"/>
      <c r="O79" s="77"/>
      <c r="P79" s="77" t="str">
        <f>IF(I79=3,1,"")</f>
        <v/>
      </c>
      <c r="Q79" s="77" t="str">
        <f>IF(I79=2,1,"")</f>
        <v/>
      </c>
      <c r="R79" s="77" t="str">
        <f>IF(I79=1,1,"")</f>
        <v/>
      </c>
      <c r="S79" s="77"/>
      <c r="T79" s="77"/>
    </row>
    <row r="80" spans="1:20" ht="37.5" customHeight="1" x14ac:dyDescent="0.15">
      <c r="A80" s="94"/>
      <c r="B80" s="100"/>
      <c r="C80" s="300" t="s">
        <v>323</v>
      </c>
      <c r="D80" s="301"/>
      <c r="E80" s="325"/>
      <c r="F80" s="101"/>
      <c r="G80" s="82"/>
      <c r="H80" s="77"/>
      <c r="I80" s="58">
        <v>0</v>
      </c>
      <c r="J80" s="7" t="s">
        <v>55</v>
      </c>
      <c r="K80" s="7">
        <v>2</v>
      </c>
      <c r="L80" s="77">
        <v>59421</v>
      </c>
      <c r="M80" s="77"/>
      <c r="N80" s="77"/>
      <c r="O80" s="77"/>
      <c r="P80" s="77" t="str">
        <f>IF(I80=3,1,"")</f>
        <v/>
      </c>
      <c r="Q80" s="77" t="str">
        <f>IF(I80=2,1,"")</f>
        <v/>
      </c>
      <c r="R80" s="77" t="str">
        <f>IF(I80=1,1,"")</f>
        <v/>
      </c>
      <c r="S80" s="77"/>
      <c r="T80" s="77"/>
    </row>
    <row r="81" spans="1:20" ht="37.5" customHeight="1" thickBot="1" x14ac:dyDescent="0.2">
      <c r="A81" s="94"/>
      <c r="B81" s="100"/>
      <c r="C81" s="300" t="s">
        <v>324</v>
      </c>
      <c r="D81" s="301"/>
      <c r="E81" s="325"/>
      <c r="F81" s="101"/>
      <c r="G81" s="82"/>
      <c r="H81" s="77"/>
      <c r="I81" s="58">
        <v>0</v>
      </c>
      <c r="J81" s="7" t="s">
        <v>55</v>
      </c>
      <c r="K81" s="7">
        <v>3</v>
      </c>
      <c r="L81" s="77">
        <v>59422</v>
      </c>
      <c r="M81" s="77"/>
      <c r="N81" s="77"/>
      <c r="O81" s="77"/>
      <c r="P81" s="77" t="str">
        <f>IF(I81=3,1,"")</f>
        <v/>
      </c>
      <c r="Q81" s="77" t="str">
        <f>IF(I81=2,1,"")</f>
        <v/>
      </c>
      <c r="R81" s="77" t="str">
        <f>IF(I81=1,1,"")</f>
        <v/>
      </c>
      <c r="S81" s="77"/>
      <c r="T81" s="77"/>
    </row>
    <row r="82" spans="1:20" x14ac:dyDescent="0.15">
      <c r="A82" s="94"/>
      <c r="B82" s="95" t="s">
        <v>174</v>
      </c>
      <c r="C82" s="331" t="str">
        <f>IF((MIN(I85:I86)=0),"標準項目の「あり」「なし」を選択してください","")</f>
        <v>標準項目の「あり」「なし」を選択してください</v>
      </c>
      <c r="D82" s="331"/>
      <c r="E82" s="331"/>
      <c r="F82" s="332"/>
      <c r="H82" s="77"/>
      <c r="I82" s="58"/>
      <c r="J82" s="7" t="s">
        <v>66</v>
      </c>
      <c r="K82" s="7">
        <v>2</v>
      </c>
      <c r="L82" s="77">
        <v>17254</v>
      </c>
      <c r="M82" s="77"/>
      <c r="N82" s="77"/>
      <c r="O82" s="77"/>
      <c r="P82" s="77"/>
      <c r="Q82" s="77"/>
      <c r="R82" s="77"/>
      <c r="S82" s="77"/>
      <c r="T82" s="77"/>
    </row>
    <row r="83" spans="1:20" s="99" customFormat="1" ht="37.5" customHeight="1" x14ac:dyDescent="0.15">
      <c r="A83" s="96" t="s">
        <v>57</v>
      </c>
      <c r="B83" s="279" t="s">
        <v>325</v>
      </c>
      <c r="C83" s="280"/>
      <c r="D83" s="333" t="str">
        <f xml:space="preserve"> "評点（" &amp; REPT("○",COUNT(P85:P86)) &amp; REPT("●",COUNT(Q85:Q86)) &amp; "）"</f>
        <v>評点（）</v>
      </c>
      <c r="E83" s="333"/>
      <c r="F83" s="118" t="str">
        <f>IF(COUNT(R85:R86)&gt;0,"・非該当" &amp; COUNT(R85:R86),"")</f>
        <v/>
      </c>
      <c r="G83" s="82"/>
      <c r="H83" s="97"/>
      <c r="I83" s="98" t="str">
        <f>IF(MIN(I85:I86)=0,"",IF(COUNT(P85:Q86)=0,"-",IF(COUNT(P85:Q86)=COUNT(P85:P86),"A",IF(COUNT(P85:P86)=0,"C","B"))))</f>
        <v/>
      </c>
      <c r="J83" s="7" t="s">
        <v>51</v>
      </c>
      <c r="K83" s="98"/>
      <c r="L83" s="97"/>
      <c r="M83" s="97"/>
      <c r="N83" s="97"/>
      <c r="O83" s="97"/>
      <c r="P83" s="97"/>
      <c r="Q83" s="97"/>
      <c r="R83" s="97"/>
      <c r="S83" s="77"/>
      <c r="T83" s="97"/>
    </row>
    <row r="84" spans="1:20" x14ac:dyDescent="0.15">
      <c r="A84" s="94"/>
      <c r="B84" s="117" t="s">
        <v>52</v>
      </c>
      <c r="C84" s="322" t="s">
        <v>53</v>
      </c>
      <c r="D84" s="323"/>
      <c r="E84" s="323"/>
      <c r="F84" s="324"/>
      <c r="H84" s="77"/>
      <c r="I84" s="58"/>
      <c r="J84" s="7" t="s">
        <v>54</v>
      </c>
      <c r="K84" s="7"/>
      <c r="L84" s="77"/>
      <c r="M84" s="77"/>
      <c r="N84" s="77"/>
      <c r="O84" s="77"/>
      <c r="P84" s="77"/>
      <c r="Q84" s="77"/>
      <c r="R84" s="77"/>
      <c r="S84" s="77"/>
      <c r="T84" s="77"/>
    </row>
    <row r="85" spans="1:20" ht="37.5" customHeight="1" x14ac:dyDescent="0.15">
      <c r="A85" s="94"/>
      <c r="B85" s="100"/>
      <c r="C85" s="300" t="s">
        <v>326</v>
      </c>
      <c r="D85" s="301"/>
      <c r="E85" s="325"/>
      <c r="F85" s="101"/>
      <c r="G85" s="82"/>
      <c r="H85" s="77"/>
      <c r="I85" s="58">
        <v>0</v>
      </c>
      <c r="J85" s="7" t="s">
        <v>55</v>
      </c>
      <c r="K85" s="7">
        <v>1</v>
      </c>
      <c r="L85" s="77">
        <v>59423</v>
      </c>
      <c r="M85" s="77"/>
      <c r="N85" s="77"/>
      <c r="O85" s="77"/>
      <c r="P85" s="77" t="str">
        <f>IF(I85=3,1,"")</f>
        <v/>
      </c>
      <c r="Q85" s="77" t="str">
        <f>IF(I85=2,1,"")</f>
        <v/>
      </c>
      <c r="R85" s="77" t="str">
        <f>IF(I85=1,1,"")</f>
        <v/>
      </c>
      <c r="S85" s="77"/>
      <c r="T85" s="77"/>
    </row>
    <row r="86" spans="1:20" ht="37.5" customHeight="1" thickBot="1" x14ac:dyDescent="0.2">
      <c r="A86" s="94"/>
      <c r="B86" s="100"/>
      <c r="C86" s="300" t="s">
        <v>327</v>
      </c>
      <c r="D86" s="301"/>
      <c r="E86" s="325"/>
      <c r="F86" s="101"/>
      <c r="G86" s="82"/>
      <c r="H86" s="77"/>
      <c r="I86" s="58">
        <v>0</v>
      </c>
      <c r="J86" s="7" t="s">
        <v>55</v>
      </c>
      <c r="K86" s="7">
        <v>2</v>
      </c>
      <c r="L86" s="77">
        <v>59424</v>
      </c>
      <c r="M86" s="77"/>
      <c r="N86" s="77"/>
      <c r="O86" s="77"/>
      <c r="P86" s="77" t="str">
        <f>IF(I86=3,1,"")</f>
        <v/>
      </c>
      <c r="Q86" s="77" t="str">
        <f>IF(I86=2,1,"")</f>
        <v/>
      </c>
      <c r="R86" s="77" t="str">
        <f>IF(I86=1,1,"")</f>
        <v/>
      </c>
      <c r="S86" s="77"/>
      <c r="T86" s="77"/>
    </row>
    <row r="87" spans="1:20" ht="20.25" customHeight="1" x14ac:dyDescent="0.15">
      <c r="A87" s="102"/>
      <c r="B87" s="326" t="s">
        <v>328</v>
      </c>
      <c r="C87" s="327"/>
      <c r="D87" s="328" t="str">
        <f>IF(AND(LEN(SBcase1_5)&lt;&gt;0,COUNT(R79:R86)=5),SBcheckB_5,(IF(LEN(SBcheckA_5)&lt;&gt;0,SBcheckA_5, SBcheckB_5)))</f>
        <v>サブカテゴリー5の講評を入力してください</v>
      </c>
      <c r="E87" s="328"/>
      <c r="F87" s="329"/>
      <c r="H87" s="77"/>
      <c r="I87" s="58"/>
      <c r="J87" s="7" t="s">
        <v>56</v>
      </c>
      <c r="K87" s="7"/>
      <c r="L87" s="77"/>
      <c r="M87" s="77"/>
      <c r="N87" s="77"/>
      <c r="O87" s="77"/>
      <c r="P87" s="77"/>
      <c r="Q87" s="77"/>
      <c r="R87" s="77"/>
      <c r="S87" s="77"/>
      <c r="T87" s="77"/>
    </row>
    <row r="88" spans="1:20" s="106" customFormat="1" ht="21" customHeight="1" x14ac:dyDescent="0.15">
      <c r="A88" s="114"/>
      <c r="B88" s="309"/>
      <c r="C88" s="310"/>
      <c r="D88" s="310"/>
      <c r="E88" s="310"/>
      <c r="F88" s="311"/>
      <c r="G88" s="2" t="str">
        <f>IF(LEN(B88)=0,"",IF(40-LEN(B88)&gt;0,"残り" &amp; 40-LEN(B88) &amp; "文字",IF(40-LEN(B88)=0,"","文字数がオーバーしています")))</f>
        <v/>
      </c>
      <c r="H88" s="103"/>
      <c r="I88" s="104"/>
      <c r="J88" s="7" t="s">
        <v>78</v>
      </c>
      <c r="K88" s="103"/>
      <c r="L88" s="103"/>
      <c r="M88" s="105"/>
      <c r="N88" s="105"/>
      <c r="O88" s="105"/>
      <c r="P88" s="105"/>
      <c r="Q88" s="105"/>
      <c r="R88" s="105"/>
      <c r="S88" s="77"/>
      <c r="T88" s="105"/>
    </row>
    <row r="89" spans="1:20" s="106" customFormat="1" ht="65.099999999999994" customHeight="1" x14ac:dyDescent="0.15">
      <c r="A89" s="115"/>
      <c r="B89" s="312"/>
      <c r="C89" s="313"/>
      <c r="D89" s="313"/>
      <c r="E89" s="313"/>
      <c r="F89" s="314"/>
      <c r="G89" s="2" t="str">
        <f>IF(LEN(B89)=0,"",IF(256-LEN(B89)&gt;0,"残り" &amp; 256-LEN(B89) &amp; "文字",IF(256-LEN(B89)=0,"","文字数がオーバーしています")))</f>
        <v/>
      </c>
      <c r="H89" s="103"/>
      <c r="I89" s="104"/>
      <c r="J89" s="7" t="s">
        <v>81</v>
      </c>
      <c r="K89" s="103"/>
      <c r="L89" s="103"/>
      <c r="M89" s="105"/>
      <c r="N89" s="105"/>
      <c r="O89" s="105"/>
      <c r="P89" s="105"/>
      <c r="Q89" s="105"/>
      <c r="R89" s="105"/>
      <c r="S89" s="77"/>
      <c r="T89" s="105"/>
    </row>
    <row r="90" spans="1:20" s="106" customFormat="1" ht="21" customHeight="1" x14ac:dyDescent="0.15">
      <c r="A90" s="115"/>
      <c r="B90" s="315"/>
      <c r="C90" s="316"/>
      <c r="D90" s="316"/>
      <c r="E90" s="316"/>
      <c r="F90" s="317"/>
      <c r="G90" s="2" t="str">
        <f>IF(LEN(B90)=0,"",IF(40-LEN(B90)&gt;0,"残り" &amp; 40-LEN(B90) &amp; "文字",IF(40-LEN(B90)=0,"","文字数がオーバーしています")))</f>
        <v/>
      </c>
      <c r="H90" s="103"/>
      <c r="I90" s="104"/>
      <c r="J90" s="7" t="s">
        <v>79</v>
      </c>
      <c r="K90" s="103"/>
      <c r="L90" s="103"/>
      <c r="M90" s="105"/>
      <c r="N90" s="105"/>
      <c r="O90" s="105"/>
      <c r="P90" s="105"/>
      <c r="Q90" s="105"/>
      <c r="R90" s="105"/>
      <c r="S90" s="77"/>
      <c r="T90" s="105"/>
    </row>
    <row r="91" spans="1:20" s="106" customFormat="1" ht="65.099999999999994" customHeight="1" x14ac:dyDescent="0.15">
      <c r="A91" s="115"/>
      <c r="B91" s="318"/>
      <c r="C91" s="318"/>
      <c r="D91" s="318"/>
      <c r="E91" s="318"/>
      <c r="F91" s="319"/>
      <c r="G91" s="2" t="str">
        <f>IF(LEN(B91)=0,"",IF(256-LEN(B91)&gt;0,"残り" &amp; 256-LEN(B91) &amp; "文字",IF(256-LEN(B91)=0,"","文字数がオーバーしています")))</f>
        <v/>
      </c>
      <c r="H91" s="103"/>
      <c r="I91" s="104"/>
      <c r="J91" s="7" t="s">
        <v>82</v>
      </c>
      <c r="K91" s="103"/>
      <c r="L91" s="103"/>
      <c r="M91" s="105"/>
      <c r="N91" s="105"/>
      <c r="O91" s="105"/>
      <c r="P91" s="105"/>
      <c r="Q91" s="105"/>
      <c r="R91" s="105"/>
      <c r="S91" s="77"/>
      <c r="T91" s="105"/>
    </row>
    <row r="92" spans="1:20" s="106" customFormat="1" ht="21" customHeight="1" x14ac:dyDescent="0.15">
      <c r="A92" s="115"/>
      <c r="B92" s="315"/>
      <c r="C92" s="316"/>
      <c r="D92" s="316"/>
      <c r="E92" s="316"/>
      <c r="F92" s="317"/>
      <c r="G92" s="2" t="str">
        <f>IF(LEN(B92)=0,"",IF(40-LEN(B92)&gt;0,"残り" &amp; 40-LEN(B92) &amp; "文字",IF(40-LEN(B92)=0,"","文字数がオーバーしています")))</f>
        <v/>
      </c>
      <c r="H92" s="103"/>
      <c r="I92" s="104"/>
      <c r="J92" s="7" t="s">
        <v>80</v>
      </c>
      <c r="K92" s="103"/>
      <c r="L92" s="103"/>
      <c r="M92" s="105"/>
      <c r="N92" s="105"/>
      <c r="O92" s="105"/>
      <c r="P92" s="105"/>
      <c r="Q92" s="105"/>
      <c r="R92" s="105"/>
      <c r="S92" s="77"/>
      <c r="T92" s="105"/>
    </row>
    <row r="93" spans="1:20" s="106" customFormat="1" ht="65.099999999999994" customHeight="1" thickBot="1" x14ac:dyDescent="0.2">
      <c r="A93" s="107"/>
      <c r="B93" s="320"/>
      <c r="C93" s="320"/>
      <c r="D93" s="320"/>
      <c r="E93" s="320"/>
      <c r="F93" s="321"/>
      <c r="G93" s="2" t="str">
        <f>IF(LEN(B93)=0,"",IF(256-LEN(B93)&gt;0,"残り" &amp; 256-LEN(B93) &amp; "文字",IF(256-LEN(B93)=0,"","文字数がオーバーしています")))</f>
        <v/>
      </c>
      <c r="H93" s="103"/>
      <c r="I93" s="104"/>
      <c r="J93" s="7" t="s">
        <v>83</v>
      </c>
      <c r="K93" s="103"/>
      <c r="L93" s="103"/>
      <c r="M93" s="105"/>
      <c r="N93" s="105"/>
      <c r="O93" s="105"/>
      <c r="P93" s="105"/>
      <c r="Q93" s="105"/>
      <c r="R93" s="105"/>
      <c r="S93" s="77"/>
      <c r="T93" s="105"/>
    </row>
    <row r="94" spans="1:20" ht="18" customHeight="1" thickTop="1" x14ac:dyDescent="0.15">
      <c r="A94" s="295">
        <v>6</v>
      </c>
      <c r="B94" s="297" t="s">
        <v>330</v>
      </c>
      <c r="C94" s="298"/>
      <c r="D94" s="298"/>
      <c r="E94" s="298"/>
      <c r="F94" s="299"/>
      <c r="H94" s="77"/>
      <c r="I94" s="58"/>
      <c r="J94" s="7" t="s">
        <v>56</v>
      </c>
      <c r="K94" s="7"/>
      <c r="L94" s="77"/>
      <c r="M94" s="77"/>
      <c r="N94" s="77"/>
      <c r="O94" s="77"/>
      <c r="P94" s="77"/>
      <c r="Q94" s="77"/>
      <c r="R94" s="77"/>
      <c r="S94" s="77"/>
      <c r="T94" s="77" t="s">
        <v>62</v>
      </c>
    </row>
    <row r="95" spans="1:20" s="87" customFormat="1" ht="30" customHeight="1" thickBot="1" x14ac:dyDescent="0.2">
      <c r="A95" s="296"/>
      <c r="B95" s="300" t="s">
        <v>329</v>
      </c>
      <c r="C95" s="301"/>
      <c r="D95" s="330" t="s">
        <v>84</v>
      </c>
      <c r="E95" s="330"/>
      <c r="F95" s="130" t="str">
        <f>IF(COUNT(P99:Q106) &gt; 0,COUNT(P99:P106) &amp; "／" &amp; COUNT(P99:Q106),"")</f>
        <v/>
      </c>
      <c r="G95" s="82"/>
      <c r="H95" s="83"/>
      <c r="I95" s="84"/>
      <c r="J95" s="85" t="s">
        <v>63</v>
      </c>
      <c r="K95" s="83">
        <v>6</v>
      </c>
      <c r="L95" s="83">
        <v>545</v>
      </c>
      <c r="M95" s="86"/>
      <c r="N95" s="86"/>
      <c r="O95" s="86"/>
      <c r="P95" s="86"/>
      <c r="Q95" s="86"/>
      <c r="R95" s="86"/>
      <c r="S95" s="77"/>
      <c r="T95" s="86"/>
    </row>
    <row r="96" spans="1:20" x14ac:dyDescent="0.15">
      <c r="A96" s="94"/>
      <c r="B96" s="95" t="s">
        <v>170</v>
      </c>
      <c r="C96" s="331" t="str">
        <f>IF((MIN(I99:I101)=0),"標準項目の「あり」「なし」を選択してください","")</f>
        <v>標準項目の「あり」「なし」を選択してください</v>
      </c>
      <c r="D96" s="331"/>
      <c r="E96" s="331"/>
      <c r="F96" s="332"/>
      <c r="H96" s="77"/>
      <c r="I96" s="58"/>
      <c r="J96" s="7" t="s">
        <v>66</v>
      </c>
      <c r="K96" s="7">
        <v>1</v>
      </c>
      <c r="L96" s="77">
        <v>17255</v>
      </c>
      <c r="M96" s="77"/>
      <c r="N96" s="77"/>
      <c r="O96" s="77"/>
      <c r="P96" s="77"/>
      <c r="Q96" s="77"/>
      <c r="R96" s="77"/>
      <c r="S96" s="77"/>
      <c r="T96" s="77"/>
    </row>
    <row r="97" spans="1:20" s="99" customFormat="1" ht="37.5" customHeight="1" x14ac:dyDescent="0.15">
      <c r="A97" s="96" t="s">
        <v>57</v>
      </c>
      <c r="B97" s="279" t="s">
        <v>331</v>
      </c>
      <c r="C97" s="280"/>
      <c r="D97" s="333" t="str">
        <f xml:space="preserve"> "評点（" &amp; REPT("○",COUNT(P99:P101)) &amp; REPT("●",COUNT(Q99:Q101)) &amp; "）"</f>
        <v>評点（）</v>
      </c>
      <c r="E97" s="333"/>
      <c r="F97" s="118" t="str">
        <f>IF(COUNT(R99:R101)&gt;0,"・非該当" &amp; COUNT(R99:R101),"")</f>
        <v/>
      </c>
      <c r="G97" s="82"/>
      <c r="H97" s="97"/>
      <c r="I97" s="98" t="str">
        <f>IF(MIN(I99:I101)=0,"",IF(COUNT(P99:Q101)=0,"-",IF(COUNT(P99:Q101)=COUNT(P99:P101),"A",IF(COUNT(P99:P101)=0,"C","B"))))</f>
        <v/>
      </c>
      <c r="J97" s="7" t="s">
        <v>51</v>
      </c>
      <c r="K97" s="98"/>
      <c r="L97" s="97"/>
      <c r="M97" s="97"/>
      <c r="N97" s="97"/>
      <c r="O97" s="97"/>
      <c r="P97" s="97"/>
      <c r="Q97" s="97"/>
      <c r="R97" s="97"/>
      <c r="S97" s="77"/>
      <c r="T97" s="97"/>
    </row>
    <row r="98" spans="1:20" x14ac:dyDescent="0.15">
      <c r="A98" s="94"/>
      <c r="B98" s="117" t="s">
        <v>52</v>
      </c>
      <c r="C98" s="322" t="s">
        <v>53</v>
      </c>
      <c r="D98" s="323"/>
      <c r="E98" s="323"/>
      <c r="F98" s="324"/>
      <c r="H98" s="77"/>
      <c r="I98" s="58"/>
      <c r="J98" s="7" t="s">
        <v>54</v>
      </c>
      <c r="K98" s="7"/>
      <c r="L98" s="77"/>
      <c r="M98" s="77"/>
      <c r="N98" s="77"/>
      <c r="O98" s="77"/>
      <c r="P98" s="77"/>
      <c r="Q98" s="77"/>
      <c r="R98" s="77"/>
      <c r="S98" s="77"/>
      <c r="T98" s="77"/>
    </row>
    <row r="99" spans="1:20" ht="37.5" customHeight="1" x14ac:dyDescent="0.15">
      <c r="A99" s="94"/>
      <c r="B99" s="100"/>
      <c r="C99" s="300" t="s">
        <v>332</v>
      </c>
      <c r="D99" s="301"/>
      <c r="E99" s="325"/>
      <c r="F99" s="101"/>
      <c r="G99" s="82"/>
      <c r="H99" s="77"/>
      <c r="I99" s="58">
        <v>0</v>
      </c>
      <c r="J99" s="7" t="s">
        <v>55</v>
      </c>
      <c r="K99" s="7">
        <v>1</v>
      </c>
      <c r="L99" s="77">
        <v>59425</v>
      </c>
      <c r="M99" s="77"/>
      <c r="N99" s="77"/>
      <c r="O99" s="77"/>
      <c r="P99" s="77" t="str">
        <f>IF(I99=3,1,"")</f>
        <v/>
      </c>
      <c r="Q99" s="77" t="str">
        <f>IF(I99=2,1,"")</f>
        <v/>
      </c>
      <c r="R99" s="77" t="str">
        <f>IF(I99=1,1,"")</f>
        <v/>
      </c>
      <c r="S99" s="77"/>
      <c r="T99" s="77"/>
    </row>
    <row r="100" spans="1:20" ht="37.5" customHeight="1" x14ac:dyDescent="0.15">
      <c r="A100" s="94"/>
      <c r="B100" s="100"/>
      <c r="C100" s="300" t="s">
        <v>333</v>
      </c>
      <c r="D100" s="301"/>
      <c r="E100" s="325"/>
      <c r="F100" s="101"/>
      <c r="G100" s="82"/>
      <c r="H100" s="77"/>
      <c r="I100" s="58">
        <v>0</v>
      </c>
      <c r="J100" s="7" t="s">
        <v>55</v>
      </c>
      <c r="K100" s="7">
        <v>2</v>
      </c>
      <c r="L100" s="77">
        <v>59426</v>
      </c>
      <c r="M100" s="77"/>
      <c r="N100" s="77"/>
      <c r="O100" s="77"/>
      <c r="P100" s="77" t="str">
        <f>IF(I100=3,1,"")</f>
        <v/>
      </c>
      <c r="Q100" s="77" t="str">
        <f>IF(I100=2,1,"")</f>
        <v/>
      </c>
      <c r="R100" s="77" t="str">
        <f>IF(I100=1,1,"")</f>
        <v/>
      </c>
      <c r="S100" s="77"/>
      <c r="T100" s="77"/>
    </row>
    <row r="101" spans="1:20" ht="37.5" customHeight="1" thickBot="1" x14ac:dyDescent="0.2">
      <c r="A101" s="94"/>
      <c r="B101" s="100"/>
      <c r="C101" s="300" t="s">
        <v>334</v>
      </c>
      <c r="D101" s="301"/>
      <c r="E101" s="325"/>
      <c r="F101" s="101"/>
      <c r="G101" s="82"/>
      <c r="H101" s="77"/>
      <c r="I101" s="58">
        <v>0</v>
      </c>
      <c r="J101" s="7" t="s">
        <v>55</v>
      </c>
      <c r="K101" s="7">
        <v>3</v>
      </c>
      <c r="L101" s="77">
        <v>59427</v>
      </c>
      <c r="M101" s="77"/>
      <c r="N101" s="77"/>
      <c r="O101" s="77"/>
      <c r="P101" s="77" t="str">
        <f>IF(I101=3,1,"")</f>
        <v/>
      </c>
      <c r="Q101" s="77" t="str">
        <f>IF(I101=2,1,"")</f>
        <v/>
      </c>
      <c r="R101" s="77" t="str">
        <f>IF(I101=1,1,"")</f>
        <v/>
      </c>
      <c r="S101" s="77"/>
      <c r="T101" s="77"/>
    </row>
    <row r="102" spans="1:20" x14ac:dyDescent="0.15">
      <c r="A102" s="94"/>
      <c r="B102" s="95" t="s">
        <v>174</v>
      </c>
      <c r="C102" s="331" t="str">
        <f>IF((MIN(I105:I106)=0),"標準項目の「あり」「なし」を選択してください","")</f>
        <v>標準項目の「あり」「なし」を選択してください</v>
      </c>
      <c r="D102" s="331"/>
      <c r="E102" s="331"/>
      <c r="F102" s="332"/>
      <c r="H102" s="77"/>
      <c r="I102" s="58"/>
      <c r="J102" s="7" t="s">
        <v>66</v>
      </c>
      <c r="K102" s="7">
        <v>2</v>
      </c>
      <c r="L102" s="77">
        <v>17256</v>
      </c>
      <c r="M102" s="77"/>
      <c r="N102" s="77"/>
      <c r="O102" s="77"/>
      <c r="P102" s="77"/>
      <c r="Q102" s="77"/>
      <c r="R102" s="77"/>
      <c r="S102" s="77"/>
      <c r="T102" s="77"/>
    </row>
    <row r="103" spans="1:20" s="99" customFormat="1" ht="37.5" customHeight="1" x14ac:dyDescent="0.15">
      <c r="A103" s="96" t="s">
        <v>57</v>
      </c>
      <c r="B103" s="279" t="s">
        <v>335</v>
      </c>
      <c r="C103" s="280"/>
      <c r="D103" s="333" t="str">
        <f xml:space="preserve"> "評点（" &amp; REPT("○",COUNT(P105:P106)) &amp; REPT("●",COUNT(Q105:Q106)) &amp; "）"</f>
        <v>評点（）</v>
      </c>
      <c r="E103" s="333"/>
      <c r="F103" s="118" t="str">
        <f>IF(COUNT(R105:R106)&gt;0,"・非該当" &amp; COUNT(R105:R106),"")</f>
        <v/>
      </c>
      <c r="G103" s="82"/>
      <c r="H103" s="97"/>
      <c r="I103" s="98" t="str">
        <f>IF(MIN(I105:I106)=0,"",IF(COUNT(P105:Q106)=0,"-",IF(COUNT(P105:Q106)=COUNT(P105:P106),"A",IF(COUNT(P105:P106)=0,"C","B"))))</f>
        <v/>
      </c>
      <c r="J103" s="7" t="s">
        <v>51</v>
      </c>
      <c r="K103" s="98"/>
      <c r="L103" s="97"/>
      <c r="M103" s="97"/>
      <c r="N103" s="97"/>
      <c r="O103" s="97"/>
      <c r="P103" s="97"/>
      <c r="Q103" s="97"/>
      <c r="R103" s="97"/>
      <c r="S103" s="77"/>
      <c r="T103" s="97"/>
    </row>
    <row r="104" spans="1:20" x14ac:dyDescent="0.15">
      <c r="A104" s="94"/>
      <c r="B104" s="117" t="s">
        <v>52</v>
      </c>
      <c r="C104" s="322" t="s">
        <v>53</v>
      </c>
      <c r="D104" s="323"/>
      <c r="E104" s="323"/>
      <c r="F104" s="324"/>
      <c r="H104" s="77"/>
      <c r="I104" s="58"/>
      <c r="J104" s="7" t="s">
        <v>54</v>
      </c>
      <c r="K104" s="7"/>
      <c r="L104" s="77"/>
      <c r="M104" s="77"/>
      <c r="N104" s="77"/>
      <c r="O104" s="77"/>
      <c r="P104" s="77"/>
      <c r="Q104" s="77"/>
      <c r="R104" s="77"/>
      <c r="S104" s="77"/>
      <c r="T104" s="77"/>
    </row>
    <row r="105" spans="1:20" ht="37.5" customHeight="1" x14ac:dyDescent="0.15">
      <c r="A105" s="94"/>
      <c r="B105" s="100"/>
      <c r="C105" s="300" t="s">
        <v>336</v>
      </c>
      <c r="D105" s="301"/>
      <c r="E105" s="325"/>
      <c r="F105" s="101"/>
      <c r="G105" s="82"/>
      <c r="H105" s="77"/>
      <c r="I105" s="58">
        <v>0</v>
      </c>
      <c r="J105" s="7" t="s">
        <v>55</v>
      </c>
      <c r="K105" s="7">
        <v>1</v>
      </c>
      <c r="L105" s="77">
        <v>59428</v>
      </c>
      <c r="M105" s="77"/>
      <c r="N105" s="77"/>
      <c r="O105" s="77"/>
      <c r="P105" s="77" t="str">
        <f>IF(I105=3,1,"")</f>
        <v/>
      </c>
      <c r="Q105" s="77" t="str">
        <f>IF(I105=2,1,"")</f>
        <v/>
      </c>
      <c r="R105" s="77" t="str">
        <f>IF(I105=1,1,"")</f>
        <v/>
      </c>
      <c r="S105" s="77"/>
      <c r="T105" s="77"/>
    </row>
    <row r="106" spans="1:20" ht="37.5" customHeight="1" thickBot="1" x14ac:dyDescent="0.2">
      <c r="A106" s="94"/>
      <c r="B106" s="100"/>
      <c r="C106" s="300" t="s">
        <v>337</v>
      </c>
      <c r="D106" s="301"/>
      <c r="E106" s="325"/>
      <c r="F106" s="101"/>
      <c r="G106" s="82"/>
      <c r="H106" s="77"/>
      <c r="I106" s="58">
        <v>0</v>
      </c>
      <c r="J106" s="7" t="s">
        <v>55</v>
      </c>
      <c r="K106" s="7">
        <v>2</v>
      </c>
      <c r="L106" s="77">
        <v>59429</v>
      </c>
      <c r="M106" s="77"/>
      <c r="N106" s="77"/>
      <c r="O106" s="77"/>
      <c r="P106" s="77" t="str">
        <f>IF(I106=3,1,"")</f>
        <v/>
      </c>
      <c r="Q106" s="77" t="str">
        <f>IF(I106=2,1,"")</f>
        <v/>
      </c>
      <c r="R106" s="77" t="str">
        <f>IF(I106=1,1,"")</f>
        <v/>
      </c>
      <c r="S106" s="77"/>
      <c r="T106" s="77"/>
    </row>
    <row r="107" spans="1:20" ht="20.25" customHeight="1" x14ac:dyDescent="0.15">
      <c r="A107" s="102"/>
      <c r="B107" s="326" t="s">
        <v>338</v>
      </c>
      <c r="C107" s="327"/>
      <c r="D107" s="328" t="str">
        <f>IF(AND(LEN(SBcase1_6)&lt;&gt;0,COUNT(R99:R106)=5),SBcheckB_6,(IF(LEN(SBcheckA_6)&lt;&gt;0,SBcheckA_6, SBcheckB_6)))</f>
        <v>サブカテゴリー6の講評を入力してください</v>
      </c>
      <c r="E107" s="328"/>
      <c r="F107" s="329"/>
      <c r="H107" s="77"/>
      <c r="I107" s="58"/>
      <c r="J107" s="7" t="s">
        <v>56</v>
      </c>
      <c r="K107" s="7"/>
      <c r="L107" s="77"/>
      <c r="M107" s="77"/>
      <c r="N107" s="77"/>
      <c r="O107" s="77"/>
      <c r="P107" s="77"/>
      <c r="Q107" s="77"/>
      <c r="R107" s="77"/>
      <c r="S107" s="77"/>
      <c r="T107" s="77"/>
    </row>
    <row r="108" spans="1:20" s="106" customFormat="1" ht="21" customHeight="1" x14ac:dyDescent="0.15">
      <c r="A108" s="114"/>
      <c r="B108" s="309"/>
      <c r="C108" s="310"/>
      <c r="D108" s="310"/>
      <c r="E108" s="310"/>
      <c r="F108" s="311"/>
      <c r="G108" s="2" t="str">
        <f>IF(LEN(B108)=0,"",IF(40-LEN(B108)&gt;0,"残り" &amp; 40-LEN(B108) &amp; "文字",IF(40-LEN(B108)=0,"","文字数がオーバーしています")))</f>
        <v/>
      </c>
      <c r="H108" s="103"/>
      <c r="I108" s="104"/>
      <c r="J108" s="7" t="s">
        <v>78</v>
      </c>
      <c r="K108" s="103"/>
      <c r="L108" s="103"/>
      <c r="M108" s="105"/>
      <c r="N108" s="105"/>
      <c r="O108" s="105"/>
      <c r="P108" s="105"/>
      <c r="Q108" s="105"/>
      <c r="R108" s="105"/>
      <c r="S108" s="77"/>
      <c r="T108" s="105"/>
    </row>
    <row r="109" spans="1:20" s="106" customFormat="1" ht="65.099999999999994" customHeight="1" x14ac:dyDescent="0.15">
      <c r="A109" s="115"/>
      <c r="B109" s="312"/>
      <c r="C109" s="313"/>
      <c r="D109" s="313"/>
      <c r="E109" s="313"/>
      <c r="F109" s="314"/>
      <c r="G109" s="2" t="str">
        <f>IF(LEN(B109)=0,"",IF(256-LEN(B109)&gt;0,"残り" &amp; 256-LEN(B109) &amp; "文字",IF(256-LEN(B109)=0,"","文字数がオーバーしています")))</f>
        <v/>
      </c>
      <c r="H109" s="103"/>
      <c r="I109" s="104"/>
      <c r="J109" s="7" t="s">
        <v>81</v>
      </c>
      <c r="K109" s="103"/>
      <c r="L109" s="103"/>
      <c r="M109" s="105"/>
      <c r="N109" s="105"/>
      <c r="O109" s="105"/>
      <c r="P109" s="105"/>
      <c r="Q109" s="105"/>
      <c r="R109" s="105"/>
      <c r="S109" s="77"/>
      <c r="T109" s="105"/>
    </row>
    <row r="110" spans="1:20" s="106" customFormat="1" ht="21" customHeight="1" x14ac:dyDescent="0.15">
      <c r="A110" s="115"/>
      <c r="B110" s="315"/>
      <c r="C110" s="316"/>
      <c r="D110" s="316"/>
      <c r="E110" s="316"/>
      <c r="F110" s="317"/>
      <c r="G110" s="2" t="str">
        <f>IF(LEN(B110)=0,"",IF(40-LEN(B110)&gt;0,"残り" &amp; 40-LEN(B110) &amp; "文字",IF(40-LEN(B110)=0,"","文字数がオーバーしています")))</f>
        <v/>
      </c>
      <c r="H110" s="103"/>
      <c r="I110" s="104"/>
      <c r="J110" s="7" t="s">
        <v>79</v>
      </c>
      <c r="K110" s="103"/>
      <c r="L110" s="103"/>
      <c r="M110" s="105"/>
      <c r="N110" s="105"/>
      <c r="O110" s="105"/>
      <c r="P110" s="105"/>
      <c r="Q110" s="105"/>
      <c r="R110" s="105"/>
      <c r="S110" s="77"/>
      <c r="T110" s="105"/>
    </row>
    <row r="111" spans="1:20" s="106" customFormat="1" ht="65.099999999999994" customHeight="1" x14ac:dyDescent="0.15">
      <c r="A111" s="115"/>
      <c r="B111" s="318"/>
      <c r="C111" s="318"/>
      <c r="D111" s="318"/>
      <c r="E111" s="318"/>
      <c r="F111" s="319"/>
      <c r="G111" s="2" t="str">
        <f>IF(LEN(B111)=0,"",IF(256-LEN(B111)&gt;0,"残り" &amp; 256-LEN(B111) &amp; "文字",IF(256-LEN(B111)=0,"","文字数がオーバーしています")))</f>
        <v/>
      </c>
      <c r="H111" s="103"/>
      <c r="I111" s="104"/>
      <c r="J111" s="7" t="s">
        <v>82</v>
      </c>
      <c r="K111" s="103"/>
      <c r="L111" s="103"/>
      <c r="M111" s="105"/>
      <c r="N111" s="105"/>
      <c r="O111" s="105"/>
      <c r="P111" s="105"/>
      <c r="Q111" s="105"/>
      <c r="R111" s="105"/>
      <c r="S111" s="77"/>
      <c r="T111" s="105"/>
    </row>
    <row r="112" spans="1:20" s="106" customFormat="1" ht="21" customHeight="1" x14ac:dyDescent="0.15">
      <c r="A112" s="115"/>
      <c r="B112" s="315"/>
      <c r="C112" s="316"/>
      <c r="D112" s="316"/>
      <c r="E112" s="316"/>
      <c r="F112" s="317"/>
      <c r="G112" s="2" t="str">
        <f>IF(LEN(B112)=0,"",IF(40-LEN(B112)&gt;0,"残り" &amp; 40-LEN(B112) &amp; "文字",IF(40-LEN(B112)=0,"","文字数がオーバーしています")))</f>
        <v/>
      </c>
      <c r="H112" s="103"/>
      <c r="I112" s="104"/>
      <c r="J112" s="7" t="s">
        <v>80</v>
      </c>
      <c r="K112" s="103"/>
      <c r="L112" s="103"/>
      <c r="M112" s="105"/>
      <c r="N112" s="105"/>
      <c r="O112" s="105"/>
      <c r="P112" s="105"/>
      <c r="Q112" s="105"/>
      <c r="R112" s="105"/>
      <c r="S112" s="77"/>
      <c r="T112" s="105"/>
    </row>
    <row r="113" spans="1:20" s="106" customFormat="1" ht="65.099999999999994" customHeight="1" thickBot="1" x14ac:dyDescent="0.2">
      <c r="A113" s="107"/>
      <c r="B113" s="320"/>
      <c r="C113" s="320"/>
      <c r="D113" s="320"/>
      <c r="E113" s="320"/>
      <c r="F113" s="321"/>
      <c r="G113" s="2" t="str">
        <f>IF(LEN(B113)=0,"",IF(256-LEN(B113)&gt;0,"残り" &amp; 256-LEN(B113) &amp; "文字",IF(256-LEN(B113)=0,"","文字数がオーバーしています")))</f>
        <v/>
      </c>
      <c r="H113" s="103"/>
      <c r="I113" s="104"/>
      <c r="J113" s="7" t="s">
        <v>83</v>
      </c>
      <c r="K113" s="103"/>
      <c r="L113" s="103"/>
      <c r="M113" s="105"/>
      <c r="N113" s="105"/>
      <c r="O113" s="105"/>
      <c r="P113" s="105"/>
      <c r="Q113" s="105"/>
      <c r="R113" s="105"/>
      <c r="S113" s="77"/>
      <c r="T113" s="105"/>
    </row>
    <row r="114" spans="1:20" ht="14.25" thickTop="1" x14ac:dyDescent="0.15">
      <c r="F114" s="26"/>
      <c r="G114" s="26"/>
      <c r="H114" s="7"/>
      <c r="I114" s="58"/>
      <c r="J114" s="7"/>
      <c r="K114" s="7"/>
      <c r="L114" s="7"/>
      <c r="M114" s="77"/>
      <c r="N114" s="77"/>
      <c r="O114" s="77"/>
      <c r="P114" s="77"/>
      <c r="Q114" s="77"/>
      <c r="R114" s="77"/>
      <c r="S114" s="77"/>
      <c r="T114" s="77"/>
    </row>
    <row r="115" spans="1:20" x14ac:dyDescent="0.15">
      <c r="F115" s="26"/>
      <c r="G115" s="26"/>
      <c r="H115" s="7"/>
      <c r="I115" s="58"/>
      <c r="J115" s="7"/>
      <c r="K115" s="7"/>
      <c r="L115" s="7"/>
      <c r="M115" s="77"/>
      <c r="N115" s="77"/>
      <c r="O115" s="77"/>
      <c r="P115" s="77"/>
      <c r="Q115" s="77"/>
      <c r="R115" s="77"/>
      <c r="S115" s="77"/>
      <c r="T115" s="77"/>
    </row>
    <row r="116" spans="1:20" ht="15" customHeight="1" thickBot="1" x14ac:dyDescent="0.2">
      <c r="A116" s="112" t="s">
        <v>59</v>
      </c>
      <c r="B116" s="76" t="s">
        <v>75</v>
      </c>
      <c r="C116" s="78"/>
      <c r="D116" s="78"/>
      <c r="E116" s="80"/>
      <c r="H116" s="77"/>
      <c r="I116" s="58"/>
      <c r="J116" s="7"/>
      <c r="K116" s="7"/>
      <c r="L116" s="77"/>
      <c r="M116" s="77"/>
      <c r="N116" s="77"/>
      <c r="O116" s="77"/>
      <c r="P116" s="77"/>
      <c r="Q116" s="77"/>
      <c r="R116" s="77"/>
      <c r="S116" s="77"/>
      <c r="T116" s="77" t="s">
        <v>68</v>
      </c>
    </row>
    <row r="117" spans="1:20" s="11" customFormat="1" ht="17.25" customHeight="1" x14ac:dyDescent="0.15">
      <c r="A117" s="88"/>
      <c r="B117" s="303" t="s">
        <v>339</v>
      </c>
      <c r="C117" s="304"/>
      <c r="D117" s="304"/>
      <c r="E117" s="304"/>
      <c r="F117" s="305"/>
      <c r="G117" s="89"/>
      <c r="H117" s="90"/>
      <c r="I117" s="91"/>
      <c r="J117" s="7" t="s">
        <v>64</v>
      </c>
      <c r="K117" s="90"/>
      <c r="L117" s="90"/>
      <c r="M117" s="92"/>
      <c r="N117" s="92"/>
      <c r="O117" s="92"/>
      <c r="P117" s="92"/>
      <c r="Q117" s="92"/>
      <c r="R117" s="92"/>
      <c r="S117" s="77"/>
      <c r="T117" s="92"/>
    </row>
    <row r="118" spans="1:20" s="87" customFormat="1" ht="30" customHeight="1" thickBot="1" x14ac:dyDescent="0.2">
      <c r="A118" s="166"/>
      <c r="B118" s="337" t="s">
        <v>340</v>
      </c>
      <c r="C118" s="338"/>
      <c r="D118" s="339" t="s">
        <v>84</v>
      </c>
      <c r="E118" s="339"/>
      <c r="F118" s="167" t="str">
        <f>IF(COUNT(P122:Q207) &gt; 0,COUNT(P122:P207) &amp; "／" &amp; COUNT(P122:Q207),"")</f>
        <v/>
      </c>
      <c r="G118" s="82"/>
      <c r="H118" s="83"/>
      <c r="I118" s="84"/>
      <c r="J118" s="85" t="s">
        <v>65</v>
      </c>
      <c r="K118" s="83"/>
      <c r="L118" s="83"/>
      <c r="M118" s="86"/>
      <c r="N118" s="86"/>
      <c r="O118" s="86"/>
      <c r="P118" s="86"/>
      <c r="Q118" s="86"/>
      <c r="R118" s="86"/>
      <c r="S118" s="77"/>
      <c r="T118" s="86"/>
    </row>
    <row r="119" spans="1:20" ht="14.25" thickTop="1" x14ac:dyDescent="0.15">
      <c r="A119" s="94">
        <v>1</v>
      </c>
      <c r="B119" s="95" t="s">
        <v>170</v>
      </c>
      <c r="C119" s="331" t="str">
        <f>IF((MIN(I122:I124)=0),"標準項目の「あり」「なし」を選択してください","")</f>
        <v>標準項目の「あり」「なし」を選択してください</v>
      </c>
      <c r="D119" s="331"/>
      <c r="E119" s="331"/>
      <c r="F119" s="332"/>
      <c r="H119" s="77"/>
      <c r="I119" s="58"/>
      <c r="J119" s="7" t="s">
        <v>66</v>
      </c>
      <c r="K119" s="7"/>
      <c r="L119" s="77"/>
      <c r="M119" s="77"/>
      <c r="N119" s="77"/>
      <c r="O119" s="77"/>
      <c r="P119" s="77"/>
      <c r="Q119" s="77"/>
      <c r="R119" s="77"/>
      <c r="S119" s="77"/>
      <c r="T119" s="77"/>
    </row>
    <row r="120" spans="1:20" s="99" customFormat="1" ht="37.5" customHeight="1" x14ac:dyDescent="0.15">
      <c r="A120" s="96" t="s">
        <v>57</v>
      </c>
      <c r="B120" s="279" t="s">
        <v>341</v>
      </c>
      <c r="C120" s="280"/>
      <c r="D120" s="333" t="str">
        <f xml:space="preserve"> "評点（" &amp; REPT("○",COUNT(P122:P124)) &amp; REPT("●",COUNT(Q122:Q124)) &amp; "）"</f>
        <v>評点（）</v>
      </c>
      <c r="E120" s="333"/>
      <c r="F120" s="118" t="str">
        <f>IF(COUNT(R122:R124)&gt;0,"・非該当" &amp; COUNT(R122:R124),"")</f>
        <v/>
      </c>
      <c r="G120" s="82"/>
      <c r="H120" s="97"/>
      <c r="I120" s="98" t="str">
        <f>IF(MIN(I122:I124)=0,"",IF(COUNT(P122:Q124)=0,"-",IF(COUNT(P122:Q124)=COUNT(P122:P124),"A",IF(COUNT(P122:P124)=0,"C","B"))))</f>
        <v/>
      </c>
      <c r="J120" s="7" t="s">
        <v>51</v>
      </c>
      <c r="K120" s="98">
        <v>1</v>
      </c>
      <c r="L120" s="97">
        <v>17246</v>
      </c>
      <c r="M120" s="97"/>
      <c r="N120" s="97"/>
      <c r="O120" s="97"/>
      <c r="P120" s="97"/>
      <c r="Q120" s="97"/>
      <c r="R120" s="97"/>
      <c r="S120" s="77"/>
      <c r="T120" s="97"/>
    </row>
    <row r="121" spans="1:20" x14ac:dyDescent="0.15">
      <c r="A121" s="94"/>
      <c r="B121" s="117" t="s">
        <v>52</v>
      </c>
      <c r="C121" s="322" t="s">
        <v>53</v>
      </c>
      <c r="D121" s="323"/>
      <c r="E121" s="323"/>
      <c r="F121" s="324"/>
      <c r="H121" s="77"/>
      <c r="I121" s="58"/>
      <c r="J121" s="7" t="s">
        <v>54</v>
      </c>
      <c r="K121" s="7"/>
      <c r="L121" s="77"/>
      <c r="M121" s="77"/>
      <c r="N121" s="77"/>
      <c r="O121" s="77"/>
      <c r="P121" s="77"/>
      <c r="Q121" s="77"/>
      <c r="R121" s="77"/>
      <c r="S121" s="77"/>
      <c r="T121" s="77"/>
    </row>
    <row r="122" spans="1:20" ht="37.5" customHeight="1" x14ac:dyDescent="0.15">
      <c r="A122" s="94"/>
      <c r="B122" s="100"/>
      <c r="C122" s="300" t="s">
        <v>342</v>
      </c>
      <c r="D122" s="301"/>
      <c r="E122" s="325"/>
      <c r="F122" s="101"/>
      <c r="G122" s="82"/>
      <c r="H122" s="77"/>
      <c r="I122" s="58">
        <v>0</v>
      </c>
      <c r="J122" s="7" t="s">
        <v>55</v>
      </c>
      <c r="K122" s="7">
        <v>1</v>
      </c>
      <c r="L122" s="77">
        <v>59394</v>
      </c>
      <c r="M122" s="77"/>
      <c r="N122" s="77"/>
      <c r="O122" s="77"/>
      <c r="P122" s="77" t="str">
        <f>IF(I122=3,1,"")</f>
        <v/>
      </c>
      <c r="Q122" s="77" t="str">
        <f>IF(I122=2,1,"")</f>
        <v/>
      </c>
      <c r="R122" s="77" t="str">
        <f>IF(I122=1,1,"")</f>
        <v/>
      </c>
      <c r="S122" s="77"/>
      <c r="T122" s="77"/>
    </row>
    <row r="123" spans="1:20" ht="37.5" customHeight="1" x14ac:dyDescent="0.15">
      <c r="A123" s="94"/>
      <c r="B123" s="100"/>
      <c r="C123" s="300" t="s">
        <v>343</v>
      </c>
      <c r="D123" s="301"/>
      <c r="E123" s="325"/>
      <c r="F123" s="101"/>
      <c r="G123" s="82"/>
      <c r="H123" s="77"/>
      <c r="I123" s="58">
        <v>0</v>
      </c>
      <c r="J123" s="7" t="s">
        <v>55</v>
      </c>
      <c r="K123" s="7">
        <v>2</v>
      </c>
      <c r="L123" s="77">
        <v>59395</v>
      </c>
      <c r="M123" s="77"/>
      <c r="N123" s="77"/>
      <c r="O123" s="77"/>
      <c r="P123" s="77" t="str">
        <f>IF(I123=3,1,"")</f>
        <v/>
      </c>
      <c r="Q123" s="77" t="str">
        <f>IF(I123=2,1,"")</f>
        <v/>
      </c>
      <c r="R123" s="77" t="str">
        <f>IF(I123=1,1,"")</f>
        <v/>
      </c>
      <c r="S123" s="77"/>
      <c r="T123" s="77"/>
    </row>
    <row r="124" spans="1:20" ht="37.5" customHeight="1" thickBot="1" x14ac:dyDescent="0.2">
      <c r="A124" s="94"/>
      <c r="B124" s="100"/>
      <c r="C124" s="300" t="s">
        <v>344</v>
      </c>
      <c r="D124" s="301"/>
      <c r="E124" s="325"/>
      <c r="F124" s="101"/>
      <c r="G124" s="82"/>
      <c r="H124" s="77"/>
      <c r="I124" s="58">
        <v>0</v>
      </c>
      <c r="J124" s="7" t="s">
        <v>55</v>
      </c>
      <c r="K124" s="7">
        <v>3</v>
      </c>
      <c r="L124" s="77">
        <v>59396</v>
      </c>
      <c r="M124" s="77"/>
      <c r="N124" s="77"/>
      <c r="O124" s="77"/>
      <c r="P124" s="77" t="str">
        <f>IF(I124=3,1,"")</f>
        <v/>
      </c>
      <c r="Q124" s="77" t="str">
        <f>IF(I124=2,1,"")</f>
        <v/>
      </c>
      <c r="R124" s="77" t="str">
        <f>IF(I124=1,1,"")</f>
        <v/>
      </c>
      <c r="S124" s="77"/>
      <c r="T124" s="77"/>
    </row>
    <row r="125" spans="1:20" ht="20.25" customHeight="1" x14ac:dyDescent="0.15">
      <c r="A125" s="102"/>
      <c r="B125" s="326" t="s">
        <v>345</v>
      </c>
      <c r="C125" s="327"/>
      <c r="D125" s="328" t="str">
        <f>IF(AND(LEN(SBcaseB1_1)&lt;&gt;0,COUNT(R121:R124)=3),SBcheckBB_1,(IF(LEN(SBcheckBA_1)&lt;&gt;0,SBcheckBA_1, SBcheckBB_1)))</f>
        <v>評価項目1の講評を入力してください</v>
      </c>
      <c r="E125" s="328"/>
      <c r="F125" s="329"/>
      <c r="H125" s="77"/>
      <c r="I125" s="58"/>
      <c r="J125" s="7" t="s">
        <v>56</v>
      </c>
      <c r="K125" s="7"/>
      <c r="L125" s="77"/>
      <c r="M125" s="77"/>
      <c r="N125" s="77"/>
      <c r="O125" s="77"/>
      <c r="P125" s="77"/>
      <c r="Q125" s="77"/>
      <c r="R125" s="77"/>
      <c r="S125" s="77"/>
      <c r="T125" s="77"/>
    </row>
    <row r="126" spans="1:20" s="106" customFormat="1" ht="21" customHeight="1" x14ac:dyDescent="0.15">
      <c r="A126" s="114"/>
      <c r="B126" s="309"/>
      <c r="C126" s="310"/>
      <c r="D126" s="310"/>
      <c r="E126" s="310"/>
      <c r="F126" s="311"/>
      <c r="G126" s="2" t="str">
        <f>IF(LEN(B126)=0,"",IF(40-LEN(B126)&gt;0,"残り" &amp; 40-LEN(B126) &amp; "文字",IF(40-LEN(B126)=0,"","文字数がオーバーしています")))</f>
        <v/>
      </c>
      <c r="H126" s="103"/>
      <c r="I126" s="104"/>
      <c r="J126" s="7" t="s">
        <v>78</v>
      </c>
      <c r="K126" s="103"/>
      <c r="L126" s="103"/>
      <c r="M126" s="105"/>
      <c r="N126" s="105"/>
      <c r="O126" s="105"/>
      <c r="P126" s="105"/>
      <c r="Q126" s="105"/>
      <c r="R126" s="105"/>
      <c r="S126" s="77"/>
      <c r="T126" s="105"/>
    </row>
    <row r="127" spans="1:20" s="106" customFormat="1" ht="65.099999999999994" customHeight="1" x14ac:dyDescent="0.15">
      <c r="A127" s="115"/>
      <c r="B127" s="312"/>
      <c r="C127" s="313"/>
      <c r="D127" s="313"/>
      <c r="E127" s="313"/>
      <c r="F127" s="314"/>
      <c r="G127" s="2" t="str">
        <f>IF(LEN(B127)=0,"",IF(256-LEN(B127)&gt;0,"残り" &amp; 256-LEN(B127) &amp; "文字",IF(256-LEN(B127)=0,"","文字数がオーバーしています")))</f>
        <v/>
      </c>
      <c r="H127" s="103"/>
      <c r="I127" s="104"/>
      <c r="J127" s="7" t="s">
        <v>81</v>
      </c>
      <c r="K127" s="103"/>
      <c r="L127" s="103"/>
      <c r="M127" s="105"/>
      <c r="N127" s="105"/>
      <c r="O127" s="105"/>
      <c r="P127" s="105"/>
      <c r="Q127" s="105"/>
      <c r="R127" s="105"/>
      <c r="S127" s="77"/>
      <c r="T127" s="105"/>
    </row>
    <row r="128" spans="1:20" s="106" customFormat="1" ht="21" customHeight="1" x14ac:dyDescent="0.15">
      <c r="A128" s="115"/>
      <c r="B128" s="315"/>
      <c r="C128" s="316"/>
      <c r="D128" s="316"/>
      <c r="E128" s="316"/>
      <c r="F128" s="317"/>
      <c r="G128" s="2" t="str">
        <f>IF(LEN(B128)=0,"",IF(40-LEN(B128)&gt;0,"残り" &amp; 40-LEN(B128) &amp; "文字",IF(40-LEN(B128)=0,"","文字数がオーバーしています")))</f>
        <v/>
      </c>
      <c r="H128" s="103"/>
      <c r="I128" s="104"/>
      <c r="J128" s="7" t="s">
        <v>79</v>
      </c>
      <c r="K128" s="103"/>
      <c r="L128" s="103"/>
      <c r="M128" s="105"/>
      <c r="N128" s="105"/>
      <c r="O128" s="105"/>
      <c r="P128" s="105"/>
      <c r="Q128" s="105"/>
      <c r="R128" s="105"/>
      <c r="S128" s="77"/>
      <c r="T128" s="105"/>
    </row>
    <row r="129" spans="1:21" s="106" customFormat="1" ht="65.099999999999994" customHeight="1" x14ac:dyDescent="0.15">
      <c r="A129" s="115"/>
      <c r="B129" s="318"/>
      <c r="C129" s="318"/>
      <c r="D129" s="318"/>
      <c r="E129" s="318"/>
      <c r="F129" s="319"/>
      <c r="G129" s="2" t="str">
        <f>IF(LEN(B129)=0,"",IF(256-LEN(B129)&gt;0,"残り" &amp; 256-LEN(B129) &amp; "文字",IF(256-LEN(B129)=0,"","文字数がオーバーしています")))</f>
        <v/>
      </c>
      <c r="H129" s="103"/>
      <c r="I129" s="104"/>
      <c r="J129" s="7" t="s">
        <v>82</v>
      </c>
      <c r="K129" s="103"/>
      <c r="L129" s="103"/>
      <c r="M129" s="105"/>
      <c r="N129" s="105"/>
      <c r="O129" s="105"/>
      <c r="P129" s="105"/>
      <c r="Q129" s="105"/>
      <c r="R129" s="105"/>
      <c r="S129" s="77"/>
      <c r="T129" s="105"/>
    </row>
    <row r="130" spans="1:21" s="106" customFormat="1" ht="21" customHeight="1" x14ac:dyDescent="0.15">
      <c r="A130" s="115"/>
      <c r="B130" s="315"/>
      <c r="C130" s="316"/>
      <c r="D130" s="316"/>
      <c r="E130" s="316"/>
      <c r="F130" s="317"/>
      <c r="G130" s="2" t="str">
        <f>IF(LEN(B130)=0,"",IF(40-LEN(B130)&gt;0,"残り" &amp; 40-LEN(B130) &amp; "文字",IF(40-LEN(B130)=0,"","文字数がオーバーしています")))</f>
        <v/>
      </c>
      <c r="H130" s="103"/>
      <c r="I130" s="104"/>
      <c r="J130" s="7" t="s">
        <v>80</v>
      </c>
      <c r="K130" s="103"/>
      <c r="L130" s="103"/>
      <c r="M130" s="105"/>
      <c r="N130" s="105"/>
      <c r="O130" s="105"/>
      <c r="P130" s="105"/>
      <c r="Q130" s="105"/>
      <c r="R130" s="105"/>
      <c r="S130" s="77"/>
      <c r="T130" s="105"/>
    </row>
    <row r="131" spans="1:21" s="106" customFormat="1" ht="65.099999999999994" customHeight="1" thickBot="1" x14ac:dyDescent="0.2">
      <c r="A131" s="107"/>
      <c r="B131" s="320"/>
      <c r="C131" s="320"/>
      <c r="D131" s="320"/>
      <c r="E131" s="320"/>
      <c r="F131" s="321"/>
      <c r="G131" s="2" t="str">
        <f>IF(LEN(B131)=0,"",IF(256-LEN(B131)&gt;0,"残り" &amp; 256-LEN(B131) &amp; "文字",IF(256-LEN(B131)=0,"","文字数がオーバーしています")))</f>
        <v/>
      </c>
      <c r="H131" s="103"/>
      <c r="I131" s="104"/>
      <c r="J131" s="7" t="s">
        <v>83</v>
      </c>
      <c r="K131" s="103"/>
      <c r="L131" s="103"/>
      <c r="M131" s="105"/>
      <c r="N131" s="105"/>
      <c r="O131" s="105"/>
      <c r="P131" s="105"/>
      <c r="Q131" s="105"/>
      <c r="R131" s="105"/>
      <c r="S131" s="77"/>
      <c r="T131" s="105"/>
    </row>
    <row r="132" spans="1:21" ht="14.25" thickTop="1" x14ac:dyDescent="0.15">
      <c r="A132" s="94">
        <v>2</v>
      </c>
      <c r="B132" s="95" t="s">
        <v>174</v>
      </c>
      <c r="C132" s="331" t="str">
        <f>IF(U132=FALSE,"この評価項目は入力できません",IF((MIN(I135:I140)=0),"標準項目の「あり」「なし」を選択してください",""))</f>
        <v>この評価項目は入力できません</v>
      </c>
      <c r="D132" s="331"/>
      <c r="E132" s="331"/>
      <c r="F132" s="332"/>
      <c r="H132" s="77"/>
      <c r="I132" s="58"/>
      <c r="J132" s="7" t="s">
        <v>66</v>
      </c>
      <c r="K132" s="7"/>
      <c r="L132" s="77"/>
      <c r="M132" s="77"/>
      <c r="N132" s="77"/>
      <c r="O132" s="77"/>
      <c r="P132" s="77"/>
      <c r="Q132" s="77"/>
      <c r="R132" s="77"/>
      <c r="S132" s="77"/>
      <c r="T132" s="77"/>
      <c r="U132" s="21" t="b">
        <f>評価結果報告書!S23</f>
        <v>0</v>
      </c>
    </row>
    <row r="133" spans="1:21" s="99" customFormat="1" ht="37.5" customHeight="1" x14ac:dyDescent="0.15">
      <c r="A133" s="96" t="s">
        <v>57</v>
      </c>
      <c r="B133" s="279" t="s">
        <v>346</v>
      </c>
      <c r="C133" s="280"/>
      <c r="D133" s="333" t="str">
        <f xml:space="preserve"> "評点（" &amp; REPT("○",COUNT(P135:P140)) &amp; REPT("●",COUNT(Q135:Q140)) &amp; "）"</f>
        <v>評点（）</v>
      </c>
      <c r="E133" s="333"/>
      <c r="F133" s="118" t="str">
        <f>IF(COUNT(R135:R140)&gt;0,"・非該当" &amp; COUNT(R135:R140),"")</f>
        <v/>
      </c>
      <c r="G133" s="82"/>
      <c r="H133" s="97"/>
      <c r="I133" s="98" t="str">
        <f>IF(MIN(I135:I140)=0,"",IF(COUNT(P135:Q140)=0,"-",IF(COUNT(P135:Q140)=COUNT(P135:P140),"A",IF(COUNT(P135:P140)=0,"C","B"))))</f>
        <v/>
      </c>
      <c r="J133" s="7" t="s">
        <v>51</v>
      </c>
      <c r="K133" s="98">
        <v>2</v>
      </c>
      <c r="L133" s="97">
        <v>17247</v>
      </c>
      <c r="M133" s="97"/>
      <c r="N133" s="97"/>
      <c r="O133" s="97"/>
      <c r="P133" s="97"/>
      <c r="Q133" s="97"/>
      <c r="R133" s="97"/>
      <c r="S133" s="77"/>
      <c r="T133" s="97"/>
    </row>
    <row r="134" spans="1:21" x14ac:dyDescent="0.15">
      <c r="A134" s="94"/>
      <c r="B134" s="117" t="s">
        <v>52</v>
      </c>
      <c r="C134" s="322" t="s">
        <v>53</v>
      </c>
      <c r="D134" s="323"/>
      <c r="E134" s="323"/>
      <c r="F134" s="324"/>
      <c r="H134" s="77"/>
      <c r="I134" s="58"/>
      <c r="J134" s="7" t="s">
        <v>54</v>
      </c>
      <c r="K134" s="7"/>
      <c r="L134" s="77"/>
      <c r="M134" s="77"/>
      <c r="N134" s="77"/>
      <c r="O134" s="77"/>
      <c r="P134" s="77"/>
      <c r="Q134" s="77"/>
      <c r="R134" s="77"/>
      <c r="S134" s="77"/>
      <c r="T134" s="77"/>
    </row>
    <row r="135" spans="1:21" ht="37.5" customHeight="1" x14ac:dyDescent="0.15">
      <c r="A135" s="94"/>
      <c r="B135" s="100"/>
      <c r="C135" s="300" t="s">
        <v>347</v>
      </c>
      <c r="D135" s="301"/>
      <c r="E135" s="325"/>
      <c r="F135" s="101"/>
      <c r="G135" s="82"/>
      <c r="H135" s="77"/>
      <c r="I135" s="58">
        <v>0</v>
      </c>
      <c r="J135" s="7" t="s">
        <v>55</v>
      </c>
      <c r="K135" s="7">
        <v>1</v>
      </c>
      <c r="L135" s="77">
        <v>59397</v>
      </c>
      <c r="M135" s="77"/>
      <c r="N135" s="77"/>
      <c r="O135" s="77"/>
      <c r="P135" s="77" t="str">
        <f t="shared" ref="P135:P140" si="0">IF(I135=3,1,"")</f>
        <v/>
      </c>
      <c r="Q135" s="77" t="str">
        <f t="shared" ref="Q135:Q140" si="1">IF(I135=2,1,"")</f>
        <v/>
      </c>
      <c r="R135" s="77" t="str">
        <f t="shared" ref="R135:R140" si="2">IF(I135=1,1,"")</f>
        <v/>
      </c>
      <c r="S135" s="77"/>
      <c r="T135" s="77"/>
    </row>
    <row r="136" spans="1:21" ht="37.5" customHeight="1" x14ac:dyDescent="0.15">
      <c r="A136" s="94"/>
      <c r="B136" s="100"/>
      <c r="C136" s="300" t="s">
        <v>348</v>
      </c>
      <c r="D136" s="301"/>
      <c r="E136" s="325"/>
      <c r="F136" s="101"/>
      <c r="G136" s="82"/>
      <c r="H136" s="77"/>
      <c r="I136" s="58">
        <v>0</v>
      </c>
      <c r="J136" s="7" t="s">
        <v>55</v>
      </c>
      <c r="K136" s="7">
        <v>2</v>
      </c>
      <c r="L136" s="77">
        <v>59398</v>
      </c>
      <c r="M136" s="77"/>
      <c r="N136" s="77"/>
      <c r="O136" s="77"/>
      <c r="P136" s="77" t="str">
        <f t="shared" si="0"/>
        <v/>
      </c>
      <c r="Q136" s="77" t="str">
        <f t="shared" si="1"/>
        <v/>
      </c>
      <c r="R136" s="77" t="str">
        <f t="shared" si="2"/>
        <v/>
      </c>
      <c r="S136" s="77"/>
      <c r="T136" s="77"/>
    </row>
    <row r="137" spans="1:21" ht="37.5" customHeight="1" x14ac:dyDescent="0.15">
      <c r="A137" s="94"/>
      <c r="B137" s="100"/>
      <c r="C137" s="300" t="s">
        <v>349</v>
      </c>
      <c r="D137" s="301"/>
      <c r="E137" s="325"/>
      <c r="F137" s="101"/>
      <c r="G137" s="82"/>
      <c r="H137" s="77"/>
      <c r="I137" s="58">
        <v>0</v>
      </c>
      <c r="J137" s="7" t="s">
        <v>55</v>
      </c>
      <c r="K137" s="7">
        <v>3</v>
      </c>
      <c r="L137" s="77">
        <v>59399</v>
      </c>
      <c r="M137" s="77"/>
      <c r="N137" s="77"/>
      <c r="O137" s="77"/>
      <c r="P137" s="77" t="str">
        <f t="shared" si="0"/>
        <v/>
      </c>
      <c r="Q137" s="77" t="str">
        <f t="shared" si="1"/>
        <v/>
      </c>
      <c r="R137" s="77" t="str">
        <f t="shared" si="2"/>
        <v/>
      </c>
      <c r="S137" s="77"/>
      <c r="T137" s="77"/>
    </row>
    <row r="138" spans="1:21" ht="37.5" customHeight="1" x14ac:dyDescent="0.15">
      <c r="A138" s="94"/>
      <c r="B138" s="100"/>
      <c r="C138" s="300" t="s">
        <v>350</v>
      </c>
      <c r="D138" s="301"/>
      <c r="E138" s="325"/>
      <c r="F138" s="101"/>
      <c r="G138" s="82"/>
      <c r="H138" s="77"/>
      <c r="I138" s="58">
        <v>0</v>
      </c>
      <c r="J138" s="7" t="s">
        <v>55</v>
      </c>
      <c r="K138" s="7">
        <v>4</v>
      </c>
      <c r="L138" s="77">
        <v>59400</v>
      </c>
      <c r="M138" s="77"/>
      <c r="N138" s="77"/>
      <c r="O138" s="77"/>
      <c r="P138" s="77" t="str">
        <f t="shared" si="0"/>
        <v/>
      </c>
      <c r="Q138" s="77" t="str">
        <f t="shared" si="1"/>
        <v/>
      </c>
      <c r="R138" s="77" t="str">
        <f t="shared" si="2"/>
        <v/>
      </c>
      <c r="S138" s="77"/>
      <c r="T138" s="77"/>
    </row>
    <row r="139" spans="1:21" ht="37.5" customHeight="1" x14ac:dyDescent="0.15">
      <c r="A139" s="94"/>
      <c r="B139" s="100"/>
      <c r="C139" s="300" t="s">
        <v>351</v>
      </c>
      <c r="D139" s="301"/>
      <c r="E139" s="325"/>
      <c r="F139" s="101"/>
      <c r="G139" s="82"/>
      <c r="H139" s="77"/>
      <c r="I139" s="58">
        <v>0</v>
      </c>
      <c r="J139" s="7" t="s">
        <v>55</v>
      </c>
      <c r="K139" s="7">
        <v>5</v>
      </c>
      <c r="L139" s="77">
        <v>59401</v>
      </c>
      <c r="M139" s="77"/>
      <c r="N139" s="77"/>
      <c r="O139" s="77"/>
      <c r="P139" s="77" t="str">
        <f t="shared" si="0"/>
        <v/>
      </c>
      <c r="Q139" s="77" t="str">
        <f t="shared" si="1"/>
        <v/>
      </c>
      <c r="R139" s="77" t="str">
        <f t="shared" si="2"/>
        <v/>
      </c>
      <c r="S139" s="77"/>
      <c r="T139" s="77"/>
    </row>
    <row r="140" spans="1:21" ht="37.5" customHeight="1" thickBot="1" x14ac:dyDescent="0.2">
      <c r="A140" s="94"/>
      <c r="B140" s="100"/>
      <c r="C140" s="300" t="s">
        <v>352</v>
      </c>
      <c r="D140" s="301"/>
      <c r="E140" s="325"/>
      <c r="F140" s="101"/>
      <c r="G140" s="82"/>
      <c r="H140" s="77"/>
      <c r="I140" s="58">
        <v>0</v>
      </c>
      <c r="J140" s="7" t="s">
        <v>55</v>
      </c>
      <c r="K140" s="7">
        <v>6</v>
      </c>
      <c r="L140" s="77">
        <v>59402</v>
      </c>
      <c r="M140" s="77"/>
      <c r="N140" s="77"/>
      <c r="O140" s="77"/>
      <c r="P140" s="77" t="str">
        <f t="shared" si="0"/>
        <v/>
      </c>
      <c r="Q140" s="77" t="str">
        <f t="shared" si="1"/>
        <v/>
      </c>
      <c r="R140" s="77" t="str">
        <f t="shared" si="2"/>
        <v/>
      </c>
      <c r="S140" s="77"/>
      <c r="T140" s="77"/>
    </row>
    <row r="141" spans="1:21" ht="20.25" customHeight="1" x14ac:dyDescent="0.15">
      <c r="A141" s="102"/>
      <c r="B141" s="326" t="s">
        <v>353</v>
      </c>
      <c r="C141" s="327"/>
      <c r="D141" s="328" t="str">
        <f>IF(U132=FALSE,"この評価項目は入力できません",IF(AND(LEN(SBcaseB1_2)&lt;&gt;0,COUNT(R134:R140)=6),SBcheckBB_2,(IF(LEN(SBcheckBA_2)&lt;&gt;0,SBcheckBA_2, SBcheckBB_2))))</f>
        <v>この評価項目は入力できません</v>
      </c>
      <c r="E141" s="328"/>
      <c r="F141" s="329"/>
      <c r="H141" s="77"/>
      <c r="I141" s="58"/>
      <c r="J141" s="7" t="s">
        <v>56</v>
      </c>
      <c r="K141" s="7"/>
      <c r="L141" s="77"/>
      <c r="M141" s="77"/>
      <c r="N141" s="77"/>
      <c r="O141" s="77"/>
      <c r="P141" s="77"/>
      <c r="Q141" s="77"/>
      <c r="R141" s="77"/>
      <c r="S141" s="77"/>
      <c r="T141" s="77"/>
    </row>
    <row r="142" spans="1:21" s="106" customFormat="1" ht="21" customHeight="1" x14ac:dyDescent="0.15">
      <c r="A142" s="114"/>
      <c r="B142" s="309"/>
      <c r="C142" s="310"/>
      <c r="D142" s="310"/>
      <c r="E142" s="310"/>
      <c r="F142" s="311"/>
      <c r="G142" s="2" t="str">
        <f>IF(LEN(B142)=0,"",IF(40-LEN(B142)&gt;0,"残り" &amp; 40-LEN(B142) &amp; "文字",IF(40-LEN(B142)=0,"","文字数がオーバーしています")))</f>
        <v/>
      </c>
      <c r="H142" s="103"/>
      <c r="I142" s="104"/>
      <c r="J142" s="7" t="s">
        <v>78</v>
      </c>
      <c r="K142" s="103"/>
      <c r="L142" s="103"/>
      <c r="M142" s="105"/>
      <c r="N142" s="105"/>
      <c r="O142" s="105"/>
      <c r="P142" s="105"/>
      <c r="Q142" s="105"/>
      <c r="R142" s="105"/>
      <c r="S142" s="77"/>
      <c r="T142" s="105"/>
    </row>
    <row r="143" spans="1:21" s="106" customFormat="1" ht="65.099999999999994" customHeight="1" x14ac:dyDescent="0.15">
      <c r="A143" s="115"/>
      <c r="B143" s="312"/>
      <c r="C143" s="313"/>
      <c r="D143" s="313"/>
      <c r="E143" s="313"/>
      <c r="F143" s="314"/>
      <c r="G143" s="2" t="str">
        <f>IF(LEN(B143)=0,"",IF(256-LEN(B143)&gt;0,"残り" &amp; 256-LEN(B143) &amp; "文字",IF(256-LEN(B143)=0,"","文字数がオーバーしています")))</f>
        <v/>
      </c>
      <c r="H143" s="103"/>
      <c r="I143" s="104"/>
      <c r="J143" s="7" t="s">
        <v>81</v>
      </c>
      <c r="K143" s="103"/>
      <c r="L143" s="103"/>
      <c r="M143" s="105"/>
      <c r="N143" s="105"/>
      <c r="O143" s="105"/>
      <c r="P143" s="105"/>
      <c r="Q143" s="105"/>
      <c r="R143" s="105"/>
      <c r="S143" s="77"/>
      <c r="T143" s="105"/>
    </row>
    <row r="144" spans="1:21" s="106" customFormat="1" ht="21" customHeight="1" x14ac:dyDescent="0.15">
      <c r="A144" s="115"/>
      <c r="B144" s="315"/>
      <c r="C144" s="316"/>
      <c r="D144" s="316"/>
      <c r="E144" s="316"/>
      <c r="F144" s="317"/>
      <c r="G144" s="2" t="str">
        <f>IF(LEN(B144)=0,"",IF(40-LEN(B144)&gt;0,"残り" &amp; 40-LEN(B144) &amp; "文字",IF(40-LEN(B144)=0,"","文字数がオーバーしています")))</f>
        <v/>
      </c>
      <c r="H144" s="103"/>
      <c r="I144" s="104"/>
      <c r="J144" s="7" t="s">
        <v>79</v>
      </c>
      <c r="K144" s="103"/>
      <c r="L144" s="103"/>
      <c r="M144" s="105"/>
      <c r="N144" s="105"/>
      <c r="O144" s="105"/>
      <c r="P144" s="105"/>
      <c r="Q144" s="105"/>
      <c r="R144" s="105"/>
      <c r="S144" s="77"/>
      <c r="T144" s="105"/>
    </row>
    <row r="145" spans="1:20" s="106" customFormat="1" ht="65.099999999999994" customHeight="1" x14ac:dyDescent="0.15">
      <c r="A145" s="115"/>
      <c r="B145" s="318"/>
      <c r="C145" s="318"/>
      <c r="D145" s="318"/>
      <c r="E145" s="318"/>
      <c r="F145" s="319"/>
      <c r="G145" s="2" t="str">
        <f>IF(LEN(B145)=0,"",IF(256-LEN(B145)&gt;0,"残り" &amp; 256-LEN(B145) &amp; "文字",IF(256-LEN(B145)=0,"","文字数がオーバーしています")))</f>
        <v/>
      </c>
      <c r="H145" s="103"/>
      <c r="I145" s="104"/>
      <c r="J145" s="7" t="s">
        <v>82</v>
      </c>
      <c r="K145" s="103"/>
      <c r="L145" s="103"/>
      <c r="M145" s="105"/>
      <c r="N145" s="105"/>
      <c r="O145" s="105"/>
      <c r="P145" s="105"/>
      <c r="Q145" s="105"/>
      <c r="R145" s="105"/>
      <c r="S145" s="77"/>
      <c r="T145" s="105"/>
    </row>
    <row r="146" spans="1:20" s="106" customFormat="1" ht="21" customHeight="1" x14ac:dyDescent="0.15">
      <c r="A146" s="115"/>
      <c r="B146" s="315"/>
      <c r="C146" s="316"/>
      <c r="D146" s="316"/>
      <c r="E146" s="316"/>
      <c r="F146" s="317"/>
      <c r="G146" s="2" t="str">
        <f>IF(LEN(B146)=0,"",IF(40-LEN(B146)&gt;0,"残り" &amp; 40-LEN(B146) &amp; "文字",IF(40-LEN(B146)=0,"","文字数がオーバーしています")))</f>
        <v/>
      </c>
      <c r="H146" s="103"/>
      <c r="I146" s="104"/>
      <c r="J146" s="7" t="s">
        <v>80</v>
      </c>
      <c r="K146" s="103"/>
      <c r="L146" s="103"/>
      <c r="M146" s="105"/>
      <c r="N146" s="105"/>
      <c r="O146" s="105"/>
      <c r="P146" s="105"/>
      <c r="Q146" s="105"/>
      <c r="R146" s="105"/>
      <c r="S146" s="77"/>
      <c r="T146" s="105"/>
    </row>
    <row r="147" spans="1:20" s="106" customFormat="1" ht="65.099999999999994" customHeight="1" thickBot="1" x14ac:dyDescent="0.2">
      <c r="A147" s="107"/>
      <c r="B147" s="320"/>
      <c r="C147" s="320"/>
      <c r="D147" s="320"/>
      <c r="E147" s="320"/>
      <c r="F147" s="321"/>
      <c r="G147" s="2" t="str">
        <f>IF(LEN(B147)=0,"",IF(256-LEN(B147)&gt;0,"残り" &amp; 256-LEN(B147) &amp; "文字",IF(256-LEN(B147)=0,"","文字数がオーバーしています")))</f>
        <v/>
      </c>
      <c r="H147" s="103"/>
      <c r="I147" s="104"/>
      <c r="J147" s="7" t="s">
        <v>83</v>
      </c>
      <c r="K147" s="103"/>
      <c r="L147" s="103"/>
      <c r="M147" s="105"/>
      <c r="N147" s="105"/>
      <c r="O147" s="105"/>
      <c r="P147" s="105"/>
      <c r="Q147" s="105"/>
      <c r="R147" s="105"/>
      <c r="S147" s="77"/>
      <c r="T147" s="105"/>
    </row>
    <row r="148" spans="1:20" ht="14.25" thickTop="1" x14ac:dyDescent="0.15">
      <c r="A148" s="94">
        <v>3</v>
      </c>
      <c r="B148" s="95" t="s">
        <v>178</v>
      </c>
      <c r="C148" s="331" t="str">
        <f>IF((MIN(I151:I154)=0),"標準項目の「あり」「なし」を選択してください","")</f>
        <v>標準項目の「あり」「なし」を選択してください</v>
      </c>
      <c r="D148" s="331"/>
      <c r="E148" s="331"/>
      <c r="F148" s="332"/>
      <c r="H148" s="77"/>
      <c r="I148" s="58"/>
      <c r="J148" s="7" t="s">
        <v>66</v>
      </c>
      <c r="K148" s="7"/>
      <c r="L148" s="77"/>
      <c r="M148" s="77"/>
      <c r="N148" s="77"/>
      <c r="O148" s="77"/>
      <c r="P148" s="77"/>
      <c r="Q148" s="77"/>
      <c r="R148" s="77"/>
      <c r="S148" s="77"/>
      <c r="T148" s="77"/>
    </row>
    <row r="149" spans="1:20" s="99" customFormat="1" ht="37.5" customHeight="1" x14ac:dyDescent="0.15">
      <c r="A149" s="96" t="s">
        <v>57</v>
      </c>
      <c r="B149" s="279" t="s">
        <v>354</v>
      </c>
      <c r="C149" s="280"/>
      <c r="D149" s="333" t="str">
        <f xml:space="preserve"> "評点（" &amp; REPT("○",COUNT(P151:P154)) &amp; REPT("●",COUNT(Q151:Q154)) &amp; "）"</f>
        <v>評点（）</v>
      </c>
      <c r="E149" s="333"/>
      <c r="F149" s="118" t="str">
        <f>IF(COUNT(R151:R154)&gt;0,"・非該当" &amp; COUNT(R151:R154),"")</f>
        <v/>
      </c>
      <c r="G149" s="82"/>
      <c r="H149" s="97"/>
      <c r="I149" s="98" t="str">
        <f>IF(MIN(I151:I154)=0,"",IF(COUNT(P151:Q154)=0,"-",IF(COUNT(P151:Q154)=COUNT(P151:P154),"A",IF(COUNT(P151:P154)=0,"C","B"))))</f>
        <v/>
      </c>
      <c r="J149" s="7" t="s">
        <v>51</v>
      </c>
      <c r="K149" s="98">
        <v>3</v>
      </c>
      <c r="L149" s="97">
        <v>17248</v>
      </c>
      <c r="M149" s="97"/>
      <c r="N149" s="97"/>
      <c r="O149" s="97"/>
      <c r="P149" s="97"/>
      <c r="Q149" s="97"/>
      <c r="R149" s="97"/>
      <c r="S149" s="77"/>
      <c r="T149" s="97"/>
    </row>
    <row r="150" spans="1:20" x14ac:dyDescent="0.15">
      <c r="A150" s="94"/>
      <c r="B150" s="117" t="s">
        <v>52</v>
      </c>
      <c r="C150" s="322" t="s">
        <v>53</v>
      </c>
      <c r="D150" s="323"/>
      <c r="E150" s="323"/>
      <c r="F150" s="324"/>
      <c r="H150" s="77"/>
      <c r="I150" s="58"/>
      <c r="J150" s="7" t="s">
        <v>54</v>
      </c>
      <c r="K150" s="7"/>
      <c r="L150" s="77"/>
      <c r="M150" s="77"/>
      <c r="N150" s="77"/>
      <c r="O150" s="77"/>
      <c r="P150" s="77"/>
      <c r="Q150" s="77"/>
      <c r="R150" s="77"/>
      <c r="S150" s="77"/>
      <c r="T150" s="77"/>
    </row>
    <row r="151" spans="1:20" ht="37.5" customHeight="1" x14ac:dyDescent="0.15">
      <c r="A151" s="94"/>
      <c r="B151" s="100"/>
      <c r="C151" s="300" t="s">
        <v>355</v>
      </c>
      <c r="D151" s="301"/>
      <c r="E151" s="325"/>
      <c r="F151" s="101"/>
      <c r="G151" s="82"/>
      <c r="H151" s="77"/>
      <c r="I151" s="58">
        <v>0</v>
      </c>
      <c r="J151" s="7" t="s">
        <v>55</v>
      </c>
      <c r="K151" s="7">
        <v>1</v>
      </c>
      <c r="L151" s="77">
        <v>59403</v>
      </c>
      <c r="M151" s="77"/>
      <c r="N151" s="77"/>
      <c r="O151" s="77"/>
      <c r="P151" s="77" t="str">
        <f>IF(I151=3,1,"")</f>
        <v/>
      </c>
      <c r="Q151" s="77" t="str">
        <f>IF(I151=2,1,"")</f>
        <v/>
      </c>
      <c r="R151" s="77" t="str">
        <f>IF(I151=1,1,"")</f>
        <v/>
      </c>
      <c r="S151" s="77"/>
      <c r="T151" s="77"/>
    </row>
    <row r="152" spans="1:20" ht="37.5" customHeight="1" x14ac:dyDescent="0.15">
      <c r="A152" s="94"/>
      <c r="B152" s="100"/>
      <c r="C152" s="300" t="s">
        <v>356</v>
      </c>
      <c r="D152" s="301"/>
      <c r="E152" s="325"/>
      <c r="F152" s="101"/>
      <c r="G152" s="82"/>
      <c r="H152" s="77"/>
      <c r="I152" s="58">
        <v>0</v>
      </c>
      <c r="J152" s="7" t="s">
        <v>55</v>
      </c>
      <c r="K152" s="7">
        <v>2</v>
      </c>
      <c r="L152" s="77">
        <v>59404</v>
      </c>
      <c r="M152" s="77"/>
      <c r="N152" s="77"/>
      <c r="O152" s="77"/>
      <c r="P152" s="77" t="str">
        <f>IF(I152=3,1,"")</f>
        <v/>
      </c>
      <c r="Q152" s="77" t="str">
        <f>IF(I152=2,1,"")</f>
        <v/>
      </c>
      <c r="R152" s="77" t="str">
        <f>IF(I152=1,1,"")</f>
        <v/>
      </c>
      <c r="S152" s="77"/>
      <c r="T152" s="77"/>
    </row>
    <row r="153" spans="1:20" ht="37.5" customHeight="1" x14ac:dyDescent="0.15">
      <c r="A153" s="94"/>
      <c r="B153" s="100"/>
      <c r="C153" s="300" t="s">
        <v>357</v>
      </c>
      <c r="D153" s="301"/>
      <c r="E153" s="325"/>
      <c r="F153" s="101"/>
      <c r="G153" s="82"/>
      <c r="H153" s="77"/>
      <c r="I153" s="58">
        <v>0</v>
      </c>
      <c r="J153" s="7" t="s">
        <v>55</v>
      </c>
      <c r="K153" s="7">
        <v>3</v>
      </c>
      <c r="L153" s="77">
        <v>59405</v>
      </c>
      <c r="M153" s="77"/>
      <c r="N153" s="77"/>
      <c r="O153" s="77"/>
      <c r="P153" s="77" t="str">
        <f>IF(I153=3,1,"")</f>
        <v/>
      </c>
      <c r="Q153" s="77" t="str">
        <f>IF(I153=2,1,"")</f>
        <v/>
      </c>
      <c r="R153" s="77" t="str">
        <f>IF(I153=1,1,"")</f>
        <v/>
      </c>
      <c r="S153" s="77"/>
      <c r="T153" s="77"/>
    </row>
    <row r="154" spans="1:20" ht="37.5" customHeight="1" thickBot="1" x14ac:dyDescent="0.2">
      <c r="A154" s="94"/>
      <c r="B154" s="100"/>
      <c r="C154" s="300" t="s">
        <v>358</v>
      </c>
      <c r="D154" s="301"/>
      <c r="E154" s="325"/>
      <c r="F154" s="101"/>
      <c r="G154" s="82"/>
      <c r="H154" s="77"/>
      <c r="I154" s="58">
        <v>0</v>
      </c>
      <c r="J154" s="7" t="s">
        <v>55</v>
      </c>
      <c r="K154" s="7">
        <v>4</v>
      </c>
      <c r="L154" s="77">
        <v>59406</v>
      </c>
      <c r="M154" s="77"/>
      <c r="N154" s="77"/>
      <c r="O154" s="77"/>
      <c r="P154" s="77" t="str">
        <f>IF(I154=3,1,"")</f>
        <v/>
      </c>
      <c r="Q154" s="77" t="str">
        <f>IF(I154=2,1,"")</f>
        <v/>
      </c>
      <c r="R154" s="77" t="str">
        <f>IF(I154=1,1,"")</f>
        <v/>
      </c>
      <c r="S154" s="77"/>
      <c r="T154" s="77"/>
    </row>
    <row r="155" spans="1:20" ht="20.25" customHeight="1" x14ac:dyDescent="0.15">
      <c r="A155" s="102"/>
      <c r="B155" s="326" t="s">
        <v>359</v>
      </c>
      <c r="C155" s="327"/>
      <c r="D155" s="328" t="str">
        <f>IF(AND(LEN(SBcaseB1_3)&lt;&gt;0,COUNT(R150:R154)=4),SBcheckBB_3,(IF(LEN(SBcheckBA_3)&lt;&gt;0,SBcheckBA_3, SBcheckBB_3)))</f>
        <v>評価項目3の講評を入力してください</v>
      </c>
      <c r="E155" s="328"/>
      <c r="F155" s="329"/>
      <c r="H155" s="77"/>
      <c r="I155" s="58"/>
      <c r="J155" s="7" t="s">
        <v>56</v>
      </c>
      <c r="K155" s="7"/>
      <c r="L155" s="77"/>
      <c r="M155" s="77"/>
      <c r="N155" s="77"/>
      <c r="O155" s="77"/>
      <c r="P155" s="77"/>
      <c r="Q155" s="77"/>
      <c r="R155" s="77"/>
      <c r="S155" s="77"/>
      <c r="T155" s="77"/>
    </row>
    <row r="156" spans="1:20" s="106" customFormat="1" ht="21" customHeight="1" x14ac:dyDescent="0.15">
      <c r="A156" s="114"/>
      <c r="B156" s="309"/>
      <c r="C156" s="310"/>
      <c r="D156" s="310"/>
      <c r="E156" s="310"/>
      <c r="F156" s="311"/>
      <c r="G156" s="2" t="str">
        <f>IF(LEN(B156)=0,"",IF(40-LEN(B156)&gt;0,"残り" &amp; 40-LEN(B156) &amp; "文字",IF(40-LEN(B156)=0,"","文字数がオーバーしています")))</f>
        <v/>
      </c>
      <c r="H156" s="103"/>
      <c r="I156" s="104"/>
      <c r="J156" s="7" t="s">
        <v>78</v>
      </c>
      <c r="K156" s="103"/>
      <c r="L156" s="103"/>
      <c r="M156" s="105"/>
      <c r="N156" s="105"/>
      <c r="O156" s="105"/>
      <c r="P156" s="105"/>
      <c r="Q156" s="105"/>
      <c r="R156" s="105"/>
      <c r="S156" s="77"/>
      <c r="T156" s="105"/>
    </row>
    <row r="157" spans="1:20" s="106" customFormat="1" ht="65.099999999999994" customHeight="1" x14ac:dyDescent="0.15">
      <c r="A157" s="115"/>
      <c r="B157" s="312"/>
      <c r="C157" s="313"/>
      <c r="D157" s="313"/>
      <c r="E157" s="313"/>
      <c r="F157" s="314"/>
      <c r="G157" s="2" t="str">
        <f>IF(LEN(B157)=0,"",IF(256-LEN(B157)&gt;0,"残り" &amp; 256-LEN(B157) &amp; "文字",IF(256-LEN(B157)=0,"","文字数がオーバーしています")))</f>
        <v/>
      </c>
      <c r="H157" s="103"/>
      <c r="I157" s="104"/>
      <c r="J157" s="7" t="s">
        <v>81</v>
      </c>
      <c r="K157" s="103"/>
      <c r="L157" s="103"/>
      <c r="M157" s="105"/>
      <c r="N157" s="105"/>
      <c r="O157" s="105"/>
      <c r="P157" s="105"/>
      <c r="Q157" s="105"/>
      <c r="R157" s="105"/>
      <c r="S157" s="77"/>
      <c r="T157" s="105"/>
    </row>
    <row r="158" spans="1:20" s="106" customFormat="1" ht="21" customHeight="1" x14ac:dyDescent="0.15">
      <c r="A158" s="115"/>
      <c r="B158" s="315"/>
      <c r="C158" s="316"/>
      <c r="D158" s="316"/>
      <c r="E158" s="316"/>
      <c r="F158" s="317"/>
      <c r="G158" s="2" t="str">
        <f>IF(LEN(B158)=0,"",IF(40-LEN(B158)&gt;0,"残り" &amp; 40-LEN(B158) &amp; "文字",IF(40-LEN(B158)=0,"","文字数がオーバーしています")))</f>
        <v/>
      </c>
      <c r="H158" s="103"/>
      <c r="I158" s="104"/>
      <c r="J158" s="7" t="s">
        <v>79</v>
      </c>
      <c r="K158" s="103"/>
      <c r="L158" s="103"/>
      <c r="M158" s="105"/>
      <c r="N158" s="105"/>
      <c r="O158" s="105"/>
      <c r="P158" s="105"/>
      <c r="Q158" s="105"/>
      <c r="R158" s="105"/>
      <c r="S158" s="77"/>
      <c r="T158" s="105"/>
    </row>
    <row r="159" spans="1:20" s="106" customFormat="1" ht="65.099999999999994" customHeight="1" x14ac:dyDescent="0.15">
      <c r="A159" s="115"/>
      <c r="B159" s="318"/>
      <c r="C159" s="318"/>
      <c r="D159" s="318"/>
      <c r="E159" s="318"/>
      <c r="F159" s="319"/>
      <c r="G159" s="2" t="str">
        <f>IF(LEN(B159)=0,"",IF(256-LEN(B159)&gt;0,"残り" &amp; 256-LEN(B159) &amp; "文字",IF(256-LEN(B159)=0,"","文字数がオーバーしています")))</f>
        <v/>
      </c>
      <c r="H159" s="103"/>
      <c r="I159" s="104"/>
      <c r="J159" s="7" t="s">
        <v>82</v>
      </c>
      <c r="K159" s="103"/>
      <c r="L159" s="103"/>
      <c r="M159" s="105"/>
      <c r="N159" s="105"/>
      <c r="O159" s="105"/>
      <c r="P159" s="105"/>
      <c r="Q159" s="105"/>
      <c r="R159" s="105"/>
      <c r="S159" s="77"/>
      <c r="T159" s="105"/>
    </row>
    <row r="160" spans="1:20" s="106" customFormat="1" ht="21" customHeight="1" x14ac:dyDescent="0.15">
      <c r="A160" s="115"/>
      <c r="B160" s="315"/>
      <c r="C160" s="316"/>
      <c r="D160" s="316"/>
      <c r="E160" s="316"/>
      <c r="F160" s="317"/>
      <c r="G160" s="2" t="str">
        <f>IF(LEN(B160)=0,"",IF(40-LEN(B160)&gt;0,"残り" &amp; 40-LEN(B160) &amp; "文字",IF(40-LEN(B160)=0,"","文字数がオーバーしています")))</f>
        <v/>
      </c>
      <c r="H160" s="103"/>
      <c r="I160" s="104"/>
      <c r="J160" s="7" t="s">
        <v>80</v>
      </c>
      <c r="K160" s="103"/>
      <c r="L160" s="103"/>
      <c r="M160" s="105"/>
      <c r="N160" s="105"/>
      <c r="O160" s="105"/>
      <c r="P160" s="105"/>
      <c r="Q160" s="105"/>
      <c r="R160" s="105"/>
      <c r="S160" s="77"/>
      <c r="T160" s="105"/>
    </row>
    <row r="161" spans="1:20" s="106" customFormat="1" ht="65.099999999999994" customHeight="1" thickBot="1" x14ac:dyDescent="0.2">
      <c r="A161" s="107"/>
      <c r="B161" s="320"/>
      <c r="C161" s="320"/>
      <c r="D161" s="320"/>
      <c r="E161" s="320"/>
      <c r="F161" s="321"/>
      <c r="G161" s="2" t="str">
        <f>IF(LEN(B161)=0,"",IF(256-LEN(B161)&gt;0,"残り" &amp; 256-LEN(B161) &amp; "文字",IF(256-LEN(B161)=0,"","文字数がオーバーしています")))</f>
        <v/>
      </c>
      <c r="H161" s="103"/>
      <c r="I161" s="104"/>
      <c r="J161" s="7" t="s">
        <v>83</v>
      </c>
      <c r="K161" s="103"/>
      <c r="L161" s="103"/>
      <c r="M161" s="105"/>
      <c r="N161" s="105"/>
      <c r="O161" s="105"/>
      <c r="P161" s="105"/>
      <c r="Q161" s="105"/>
      <c r="R161" s="105"/>
      <c r="S161" s="77"/>
      <c r="T161" s="105"/>
    </row>
    <row r="162" spans="1:20" ht="14.25" thickTop="1" x14ac:dyDescent="0.15">
      <c r="A162" s="94">
        <v>4</v>
      </c>
      <c r="B162" s="95" t="s">
        <v>261</v>
      </c>
      <c r="C162" s="331" t="str">
        <f>IF((MIN(I165:I168)=0),"標準項目の「あり」「なし」を選択してください","")</f>
        <v>標準項目の「あり」「なし」を選択してください</v>
      </c>
      <c r="D162" s="331"/>
      <c r="E162" s="331"/>
      <c r="F162" s="332"/>
      <c r="H162" s="77"/>
      <c r="I162" s="58"/>
      <c r="J162" s="7" t="s">
        <v>66</v>
      </c>
      <c r="K162" s="7"/>
      <c r="L162" s="77"/>
      <c r="M162" s="77"/>
      <c r="N162" s="77"/>
      <c r="O162" s="77"/>
      <c r="P162" s="77"/>
      <c r="Q162" s="77"/>
      <c r="R162" s="77"/>
      <c r="S162" s="77"/>
      <c r="T162" s="77"/>
    </row>
    <row r="163" spans="1:20" s="99" customFormat="1" ht="37.5" customHeight="1" x14ac:dyDescent="0.15">
      <c r="A163" s="96" t="s">
        <v>57</v>
      </c>
      <c r="B163" s="279" t="s">
        <v>360</v>
      </c>
      <c r="C163" s="280"/>
      <c r="D163" s="333" t="str">
        <f xml:space="preserve"> "評点（" &amp; REPT("○",COUNT(P165:P168)) &amp; REPT("●",COUNT(Q165:Q168)) &amp; "）"</f>
        <v>評点（）</v>
      </c>
      <c r="E163" s="333"/>
      <c r="F163" s="118" t="str">
        <f>IF(COUNT(R165:R168)&gt;0,"・非該当" &amp; COUNT(R165:R168),"")</f>
        <v/>
      </c>
      <c r="G163" s="82"/>
      <c r="H163" s="97"/>
      <c r="I163" s="98" t="str">
        <f>IF(MIN(I165:I168)=0,"",IF(COUNT(P165:Q168)=0,"-",IF(COUNT(P165:Q168)=COUNT(P165:P168),"A",IF(COUNT(P165:P168)=0,"C","B"))))</f>
        <v/>
      </c>
      <c r="J163" s="7" t="s">
        <v>51</v>
      </c>
      <c r="K163" s="98">
        <v>4</v>
      </c>
      <c r="L163" s="97">
        <v>17249</v>
      </c>
      <c r="M163" s="97"/>
      <c r="N163" s="97"/>
      <c r="O163" s="97"/>
      <c r="P163" s="97"/>
      <c r="Q163" s="97"/>
      <c r="R163" s="97"/>
      <c r="S163" s="77"/>
      <c r="T163" s="97"/>
    </row>
    <row r="164" spans="1:20" x14ac:dyDescent="0.15">
      <c r="A164" s="94"/>
      <c r="B164" s="117" t="s">
        <v>52</v>
      </c>
      <c r="C164" s="322" t="s">
        <v>53</v>
      </c>
      <c r="D164" s="323"/>
      <c r="E164" s="323"/>
      <c r="F164" s="324"/>
      <c r="H164" s="77"/>
      <c r="I164" s="58"/>
      <c r="J164" s="7" t="s">
        <v>54</v>
      </c>
      <c r="K164" s="7"/>
      <c r="L164" s="77"/>
      <c r="M164" s="77"/>
      <c r="N164" s="77"/>
      <c r="O164" s="77"/>
      <c r="P164" s="77"/>
      <c r="Q164" s="77"/>
      <c r="R164" s="77"/>
      <c r="S164" s="77"/>
      <c r="T164" s="77"/>
    </row>
    <row r="165" spans="1:20" ht="37.5" customHeight="1" x14ac:dyDescent="0.15">
      <c r="A165" s="94"/>
      <c r="B165" s="100"/>
      <c r="C165" s="300" t="s">
        <v>361</v>
      </c>
      <c r="D165" s="301"/>
      <c r="E165" s="325"/>
      <c r="F165" s="101"/>
      <c r="G165" s="82"/>
      <c r="H165" s="77"/>
      <c r="I165" s="58">
        <v>0</v>
      </c>
      <c r="J165" s="7" t="s">
        <v>55</v>
      </c>
      <c r="K165" s="7">
        <v>1</v>
      </c>
      <c r="L165" s="77">
        <v>59407</v>
      </c>
      <c r="M165" s="77"/>
      <c r="N165" s="77"/>
      <c r="O165" s="77"/>
      <c r="P165" s="77" t="str">
        <f>IF(I165=3,1,"")</f>
        <v/>
      </c>
      <c r="Q165" s="77" t="str">
        <f>IF(I165=2,1,"")</f>
        <v/>
      </c>
      <c r="R165" s="77" t="str">
        <f>IF(I165=1,1,"")</f>
        <v/>
      </c>
      <c r="S165" s="77"/>
      <c r="T165" s="77"/>
    </row>
    <row r="166" spans="1:20" ht="37.5" customHeight="1" x14ac:dyDescent="0.15">
      <c r="A166" s="94"/>
      <c r="B166" s="100"/>
      <c r="C166" s="300" t="s">
        <v>362</v>
      </c>
      <c r="D166" s="301"/>
      <c r="E166" s="325"/>
      <c r="F166" s="101"/>
      <c r="G166" s="82"/>
      <c r="H166" s="77"/>
      <c r="I166" s="58">
        <v>0</v>
      </c>
      <c r="J166" s="7" t="s">
        <v>55</v>
      </c>
      <c r="K166" s="7">
        <v>2</v>
      </c>
      <c r="L166" s="77">
        <v>59408</v>
      </c>
      <c r="M166" s="77"/>
      <c r="N166" s="77"/>
      <c r="O166" s="77"/>
      <c r="P166" s="77" t="str">
        <f>IF(I166=3,1,"")</f>
        <v/>
      </c>
      <c r="Q166" s="77" t="str">
        <f>IF(I166=2,1,"")</f>
        <v/>
      </c>
      <c r="R166" s="77" t="str">
        <f>IF(I166=1,1,"")</f>
        <v/>
      </c>
      <c r="S166" s="77"/>
      <c r="T166" s="77"/>
    </row>
    <row r="167" spans="1:20" ht="37.5" customHeight="1" x14ac:dyDescent="0.15">
      <c r="A167" s="94"/>
      <c r="B167" s="100"/>
      <c r="C167" s="300" t="s">
        <v>363</v>
      </c>
      <c r="D167" s="301"/>
      <c r="E167" s="325"/>
      <c r="F167" s="101"/>
      <c r="G167" s="82"/>
      <c r="H167" s="77"/>
      <c r="I167" s="58">
        <v>0</v>
      </c>
      <c r="J167" s="7" t="s">
        <v>55</v>
      </c>
      <c r="K167" s="7">
        <v>3</v>
      </c>
      <c r="L167" s="77">
        <v>59409</v>
      </c>
      <c r="M167" s="77"/>
      <c r="N167" s="77"/>
      <c r="O167" s="77"/>
      <c r="P167" s="77" t="str">
        <f>IF(I167=3,1,"")</f>
        <v/>
      </c>
      <c r="Q167" s="77" t="str">
        <f>IF(I167=2,1,"")</f>
        <v/>
      </c>
      <c r="R167" s="77" t="str">
        <f>IF(I167=1,1,"")</f>
        <v/>
      </c>
      <c r="S167" s="77"/>
      <c r="T167" s="77"/>
    </row>
    <row r="168" spans="1:20" ht="37.5" customHeight="1" thickBot="1" x14ac:dyDescent="0.2">
      <c r="A168" s="94"/>
      <c r="B168" s="100"/>
      <c r="C168" s="300" t="s">
        <v>364</v>
      </c>
      <c r="D168" s="301"/>
      <c r="E168" s="325"/>
      <c r="F168" s="101"/>
      <c r="G168" s="82"/>
      <c r="H168" s="77"/>
      <c r="I168" s="58">
        <v>0</v>
      </c>
      <c r="J168" s="7" t="s">
        <v>55</v>
      </c>
      <c r="K168" s="7">
        <v>4</v>
      </c>
      <c r="L168" s="77">
        <v>59410</v>
      </c>
      <c r="M168" s="77"/>
      <c r="N168" s="77"/>
      <c r="O168" s="77"/>
      <c r="P168" s="77" t="str">
        <f>IF(I168=3,1,"")</f>
        <v/>
      </c>
      <c r="Q168" s="77" t="str">
        <f>IF(I168=2,1,"")</f>
        <v/>
      </c>
      <c r="R168" s="77" t="str">
        <f>IF(I168=1,1,"")</f>
        <v/>
      </c>
      <c r="S168" s="77"/>
      <c r="T168" s="77"/>
    </row>
    <row r="169" spans="1:20" ht="20.25" customHeight="1" x14ac:dyDescent="0.15">
      <c r="A169" s="102"/>
      <c r="B169" s="326" t="s">
        <v>365</v>
      </c>
      <c r="C169" s="327"/>
      <c r="D169" s="328" t="str">
        <f>IF(AND(LEN(SBcaseB1_4)&lt;&gt;0,COUNT(R164:R168)=4),SBcheckBB_4,(IF(LEN(SBcheckBA_4)&lt;&gt;0,SBcheckBA_4, SBcheckBB_4)))</f>
        <v>評価項目4の講評を入力してください</v>
      </c>
      <c r="E169" s="328"/>
      <c r="F169" s="329"/>
      <c r="H169" s="77"/>
      <c r="I169" s="58"/>
      <c r="J169" s="7" t="s">
        <v>56</v>
      </c>
      <c r="K169" s="7"/>
      <c r="L169" s="77"/>
      <c r="M169" s="77"/>
      <c r="N169" s="77"/>
      <c r="O169" s="77"/>
      <c r="P169" s="77"/>
      <c r="Q169" s="77"/>
      <c r="R169" s="77"/>
      <c r="S169" s="77"/>
      <c r="T169" s="77"/>
    </row>
    <row r="170" spans="1:20" s="106" customFormat="1" ht="21" customHeight="1" x14ac:dyDescent="0.15">
      <c r="A170" s="114"/>
      <c r="B170" s="309"/>
      <c r="C170" s="310"/>
      <c r="D170" s="310"/>
      <c r="E170" s="310"/>
      <c r="F170" s="311"/>
      <c r="G170" s="2" t="str">
        <f>IF(LEN(B170)=0,"",IF(40-LEN(B170)&gt;0,"残り" &amp; 40-LEN(B170) &amp; "文字",IF(40-LEN(B170)=0,"","文字数がオーバーしています")))</f>
        <v/>
      </c>
      <c r="H170" s="103"/>
      <c r="I170" s="104"/>
      <c r="J170" s="7" t="s">
        <v>78</v>
      </c>
      <c r="K170" s="103"/>
      <c r="L170" s="103"/>
      <c r="M170" s="105"/>
      <c r="N170" s="105"/>
      <c r="O170" s="105"/>
      <c r="P170" s="105"/>
      <c r="Q170" s="105"/>
      <c r="R170" s="105"/>
      <c r="S170" s="77"/>
      <c r="T170" s="105"/>
    </row>
    <row r="171" spans="1:20" s="106" customFormat="1" ht="65.099999999999994" customHeight="1" x14ac:dyDescent="0.15">
      <c r="A171" s="115"/>
      <c r="B171" s="312"/>
      <c r="C171" s="313"/>
      <c r="D171" s="313"/>
      <c r="E171" s="313"/>
      <c r="F171" s="314"/>
      <c r="G171" s="2" t="str">
        <f>IF(LEN(B171)=0,"",IF(256-LEN(B171)&gt;0,"残り" &amp; 256-LEN(B171) &amp; "文字",IF(256-LEN(B171)=0,"","文字数がオーバーしています")))</f>
        <v/>
      </c>
      <c r="H171" s="103"/>
      <c r="I171" s="104"/>
      <c r="J171" s="7" t="s">
        <v>81</v>
      </c>
      <c r="K171" s="103"/>
      <c r="L171" s="103"/>
      <c r="M171" s="105"/>
      <c r="N171" s="105"/>
      <c r="O171" s="105"/>
      <c r="P171" s="105"/>
      <c r="Q171" s="105"/>
      <c r="R171" s="105"/>
      <c r="S171" s="77"/>
      <c r="T171" s="105"/>
    </row>
    <row r="172" spans="1:20" s="106" customFormat="1" ht="21" customHeight="1" x14ac:dyDescent="0.15">
      <c r="A172" s="115"/>
      <c r="B172" s="315"/>
      <c r="C172" s="316"/>
      <c r="D172" s="316"/>
      <c r="E172" s="316"/>
      <c r="F172" s="317"/>
      <c r="G172" s="2" t="str">
        <f>IF(LEN(B172)=0,"",IF(40-LEN(B172)&gt;0,"残り" &amp; 40-LEN(B172) &amp; "文字",IF(40-LEN(B172)=0,"","文字数がオーバーしています")))</f>
        <v/>
      </c>
      <c r="H172" s="103"/>
      <c r="I172" s="104"/>
      <c r="J172" s="7" t="s">
        <v>79</v>
      </c>
      <c r="K172" s="103"/>
      <c r="L172" s="103"/>
      <c r="M172" s="105"/>
      <c r="N172" s="105"/>
      <c r="O172" s="105"/>
      <c r="P172" s="105"/>
      <c r="Q172" s="105"/>
      <c r="R172" s="105"/>
      <c r="S172" s="77"/>
      <c r="T172" s="105"/>
    </row>
    <row r="173" spans="1:20" s="106" customFormat="1" ht="65.099999999999994" customHeight="1" x14ac:dyDescent="0.15">
      <c r="A173" s="115"/>
      <c r="B173" s="318"/>
      <c r="C173" s="318"/>
      <c r="D173" s="318"/>
      <c r="E173" s="318"/>
      <c r="F173" s="319"/>
      <c r="G173" s="2" t="str">
        <f>IF(LEN(B173)=0,"",IF(256-LEN(B173)&gt;0,"残り" &amp; 256-LEN(B173) &amp; "文字",IF(256-LEN(B173)=0,"","文字数がオーバーしています")))</f>
        <v/>
      </c>
      <c r="H173" s="103"/>
      <c r="I173" s="104"/>
      <c r="J173" s="7" t="s">
        <v>82</v>
      </c>
      <c r="K173" s="103"/>
      <c r="L173" s="103"/>
      <c r="M173" s="105"/>
      <c r="N173" s="105"/>
      <c r="O173" s="105"/>
      <c r="P173" s="105"/>
      <c r="Q173" s="105"/>
      <c r="R173" s="105"/>
      <c r="S173" s="77"/>
      <c r="T173" s="105"/>
    </row>
    <row r="174" spans="1:20" s="106" customFormat="1" ht="21" customHeight="1" x14ac:dyDescent="0.15">
      <c r="A174" s="115"/>
      <c r="B174" s="315"/>
      <c r="C174" s="316"/>
      <c r="D174" s="316"/>
      <c r="E174" s="316"/>
      <c r="F174" s="317"/>
      <c r="G174" s="2" t="str">
        <f>IF(LEN(B174)=0,"",IF(40-LEN(B174)&gt;0,"残り" &amp; 40-LEN(B174) &amp; "文字",IF(40-LEN(B174)=0,"","文字数がオーバーしています")))</f>
        <v/>
      </c>
      <c r="H174" s="103"/>
      <c r="I174" s="104"/>
      <c r="J174" s="7" t="s">
        <v>80</v>
      </c>
      <c r="K174" s="103"/>
      <c r="L174" s="103"/>
      <c r="M174" s="105"/>
      <c r="N174" s="105"/>
      <c r="O174" s="105"/>
      <c r="P174" s="105"/>
      <c r="Q174" s="105"/>
      <c r="R174" s="105"/>
      <c r="S174" s="77"/>
      <c r="T174" s="105"/>
    </row>
    <row r="175" spans="1:20" s="106" customFormat="1" ht="65.099999999999994" customHeight="1" thickBot="1" x14ac:dyDescent="0.2">
      <c r="A175" s="107"/>
      <c r="B175" s="320"/>
      <c r="C175" s="320"/>
      <c r="D175" s="320"/>
      <c r="E175" s="320"/>
      <c r="F175" s="321"/>
      <c r="G175" s="2" t="str">
        <f>IF(LEN(B175)=0,"",IF(256-LEN(B175)&gt;0,"残り" &amp; 256-LEN(B175) &amp; "文字",IF(256-LEN(B175)=0,"","文字数がオーバーしています")))</f>
        <v/>
      </c>
      <c r="H175" s="103"/>
      <c r="I175" s="104"/>
      <c r="J175" s="7" t="s">
        <v>83</v>
      </c>
      <c r="K175" s="103"/>
      <c r="L175" s="103"/>
      <c r="M175" s="105"/>
      <c r="N175" s="105"/>
      <c r="O175" s="105"/>
      <c r="P175" s="105"/>
      <c r="Q175" s="105"/>
      <c r="R175" s="105"/>
      <c r="S175" s="77"/>
      <c r="T175" s="105"/>
    </row>
    <row r="176" spans="1:20" ht="14.25" thickTop="1" x14ac:dyDescent="0.15">
      <c r="A176" s="94">
        <v>5</v>
      </c>
      <c r="B176" s="95" t="s">
        <v>367</v>
      </c>
      <c r="C176" s="331" t="str">
        <f>IF((MIN(I179:I181)=0),"標準項目の「あり」「なし」を選択してください","")</f>
        <v>標準項目の「あり」「なし」を選択してください</v>
      </c>
      <c r="D176" s="331"/>
      <c r="E176" s="331"/>
      <c r="F176" s="332"/>
      <c r="H176" s="77"/>
      <c r="I176" s="58"/>
      <c r="J176" s="7" t="s">
        <v>66</v>
      </c>
      <c r="K176" s="7"/>
      <c r="L176" s="77"/>
      <c r="M176" s="77"/>
      <c r="N176" s="77"/>
      <c r="O176" s="77"/>
      <c r="P176" s="77"/>
      <c r="Q176" s="77"/>
      <c r="R176" s="77"/>
      <c r="S176" s="77"/>
      <c r="T176" s="77"/>
    </row>
    <row r="177" spans="1:20" s="99" customFormat="1" ht="37.5" customHeight="1" x14ac:dyDescent="0.15">
      <c r="A177" s="96" t="s">
        <v>57</v>
      </c>
      <c r="B177" s="279" t="s">
        <v>366</v>
      </c>
      <c r="C177" s="280"/>
      <c r="D177" s="333" t="str">
        <f xml:space="preserve"> "評点（" &amp; REPT("○",COUNT(P179:P181)) &amp; REPT("●",COUNT(Q179:Q181)) &amp; "）"</f>
        <v>評点（）</v>
      </c>
      <c r="E177" s="333"/>
      <c r="F177" s="118" t="str">
        <f>IF(COUNT(R179:R181)&gt;0,"・非該当" &amp; COUNT(R179:R181),"")</f>
        <v/>
      </c>
      <c r="G177" s="82"/>
      <c r="H177" s="97"/>
      <c r="I177" s="98" t="str">
        <f>IF(MIN(I179:I181)=0,"",IF(COUNT(P179:Q181)=0,"-",IF(COUNT(P179:Q181)=COUNT(P179:P181),"A",IF(COUNT(P179:P181)=0,"C","B"))))</f>
        <v/>
      </c>
      <c r="J177" s="7" t="s">
        <v>51</v>
      </c>
      <c r="K177" s="98">
        <v>5</v>
      </c>
      <c r="L177" s="97">
        <v>17250</v>
      </c>
      <c r="M177" s="97"/>
      <c r="N177" s="97"/>
      <c r="O177" s="97"/>
      <c r="P177" s="97"/>
      <c r="Q177" s="97"/>
      <c r="R177" s="97"/>
      <c r="S177" s="77"/>
      <c r="T177" s="97"/>
    </row>
    <row r="178" spans="1:20" x14ac:dyDescent="0.15">
      <c r="A178" s="94"/>
      <c r="B178" s="117" t="s">
        <v>52</v>
      </c>
      <c r="C178" s="322" t="s">
        <v>53</v>
      </c>
      <c r="D178" s="323"/>
      <c r="E178" s="323"/>
      <c r="F178" s="324"/>
      <c r="H178" s="77"/>
      <c r="I178" s="58"/>
      <c r="J178" s="7" t="s">
        <v>54</v>
      </c>
      <c r="K178" s="7"/>
      <c r="L178" s="77"/>
      <c r="M178" s="77"/>
      <c r="N178" s="77"/>
      <c r="O178" s="77"/>
      <c r="P178" s="77"/>
      <c r="Q178" s="77"/>
      <c r="R178" s="77"/>
      <c r="S178" s="77"/>
      <c r="T178" s="77"/>
    </row>
    <row r="179" spans="1:20" ht="37.5" customHeight="1" x14ac:dyDescent="0.15">
      <c r="A179" s="94"/>
      <c r="B179" s="100"/>
      <c r="C179" s="300" t="s">
        <v>368</v>
      </c>
      <c r="D179" s="301"/>
      <c r="E179" s="325"/>
      <c r="F179" s="101"/>
      <c r="G179" s="82"/>
      <c r="H179" s="77"/>
      <c r="I179" s="58">
        <v>0</v>
      </c>
      <c r="J179" s="7" t="s">
        <v>55</v>
      </c>
      <c r="K179" s="7">
        <v>1</v>
      </c>
      <c r="L179" s="77">
        <v>59411</v>
      </c>
      <c r="M179" s="77"/>
      <c r="N179" s="77"/>
      <c r="O179" s="77"/>
      <c r="P179" s="77" t="str">
        <f>IF(I179=3,1,"")</f>
        <v/>
      </c>
      <c r="Q179" s="77" t="str">
        <f>IF(I179=2,1,"")</f>
        <v/>
      </c>
      <c r="R179" s="77" t="str">
        <f>IF(I179=1,1,"")</f>
        <v/>
      </c>
      <c r="S179" s="77"/>
      <c r="T179" s="77"/>
    </row>
    <row r="180" spans="1:20" ht="37.5" customHeight="1" x14ac:dyDescent="0.15">
      <c r="A180" s="94"/>
      <c r="B180" s="100"/>
      <c r="C180" s="300" t="s">
        <v>369</v>
      </c>
      <c r="D180" s="301"/>
      <c r="E180" s="325"/>
      <c r="F180" s="101"/>
      <c r="G180" s="82"/>
      <c r="H180" s="77"/>
      <c r="I180" s="58">
        <v>0</v>
      </c>
      <c r="J180" s="7" t="s">
        <v>55</v>
      </c>
      <c r="K180" s="7">
        <v>2</v>
      </c>
      <c r="L180" s="77">
        <v>59412</v>
      </c>
      <c r="M180" s="77"/>
      <c r="N180" s="77"/>
      <c r="O180" s="77"/>
      <c r="P180" s="77" t="str">
        <f>IF(I180=3,1,"")</f>
        <v/>
      </c>
      <c r="Q180" s="77" t="str">
        <f>IF(I180=2,1,"")</f>
        <v/>
      </c>
      <c r="R180" s="77" t="str">
        <f>IF(I180=1,1,"")</f>
        <v/>
      </c>
      <c r="S180" s="77"/>
      <c r="T180" s="77"/>
    </row>
    <row r="181" spans="1:20" ht="37.5" customHeight="1" thickBot="1" x14ac:dyDescent="0.2">
      <c r="A181" s="94"/>
      <c r="B181" s="100"/>
      <c r="C181" s="300" t="s">
        <v>370</v>
      </c>
      <c r="D181" s="301"/>
      <c r="E181" s="325"/>
      <c r="F181" s="101"/>
      <c r="G181" s="82"/>
      <c r="H181" s="77"/>
      <c r="I181" s="58">
        <v>0</v>
      </c>
      <c r="J181" s="7" t="s">
        <v>55</v>
      </c>
      <c r="K181" s="7">
        <v>3</v>
      </c>
      <c r="L181" s="77">
        <v>59413</v>
      </c>
      <c r="M181" s="77"/>
      <c r="N181" s="77"/>
      <c r="O181" s="77"/>
      <c r="P181" s="77" t="str">
        <f>IF(I181=3,1,"")</f>
        <v/>
      </c>
      <c r="Q181" s="77" t="str">
        <f>IF(I181=2,1,"")</f>
        <v/>
      </c>
      <c r="R181" s="77" t="str">
        <f>IF(I181=1,1,"")</f>
        <v/>
      </c>
      <c r="S181" s="77"/>
      <c r="T181" s="77"/>
    </row>
    <row r="182" spans="1:20" ht="20.25" customHeight="1" x14ac:dyDescent="0.15">
      <c r="A182" s="102"/>
      <c r="B182" s="326" t="s">
        <v>371</v>
      </c>
      <c r="C182" s="327"/>
      <c r="D182" s="328" t="str">
        <f>IF(AND(LEN(SBcaseB1_5)&lt;&gt;0,COUNT(R178:R181)=3),SBcheckBB_5,(IF(LEN(SBcheckBA_5)&lt;&gt;0,SBcheckBA_5, SBcheckBB_5)))</f>
        <v>評価項目5の講評を入力してください</v>
      </c>
      <c r="E182" s="328"/>
      <c r="F182" s="329"/>
      <c r="H182" s="77"/>
      <c r="I182" s="58"/>
      <c r="J182" s="7" t="s">
        <v>56</v>
      </c>
      <c r="K182" s="7"/>
      <c r="L182" s="77"/>
      <c r="M182" s="77"/>
      <c r="N182" s="77"/>
      <c r="O182" s="77"/>
      <c r="P182" s="77"/>
      <c r="Q182" s="77"/>
      <c r="R182" s="77"/>
      <c r="S182" s="77"/>
      <c r="T182" s="77"/>
    </row>
    <row r="183" spans="1:20" s="106" customFormat="1" ht="21" customHeight="1" x14ac:dyDescent="0.15">
      <c r="A183" s="114"/>
      <c r="B183" s="309"/>
      <c r="C183" s="310"/>
      <c r="D183" s="310"/>
      <c r="E183" s="310"/>
      <c r="F183" s="311"/>
      <c r="G183" s="2" t="str">
        <f>IF(LEN(B183)=0,"",IF(40-LEN(B183)&gt;0,"残り" &amp; 40-LEN(B183) &amp; "文字",IF(40-LEN(B183)=0,"","文字数がオーバーしています")))</f>
        <v/>
      </c>
      <c r="H183" s="103"/>
      <c r="I183" s="104"/>
      <c r="J183" s="7" t="s">
        <v>78</v>
      </c>
      <c r="K183" s="103"/>
      <c r="L183" s="103"/>
      <c r="M183" s="105"/>
      <c r="N183" s="105"/>
      <c r="O183" s="105"/>
      <c r="P183" s="105"/>
      <c r="Q183" s="105"/>
      <c r="R183" s="105"/>
      <c r="S183" s="77"/>
      <c r="T183" s="105"/>
    </row>
    <row r="184" spans="1:20" s="106" customFormat="1" ht="65.099999999999994" customHeight="1" x14ac:dyDescent="0.15">
      <c r="A184" s="115"/>
      <c r="B184" s="312"/>
      <c r="C184" s="313"/>
      <c r="D184" s="313"/>
      <c r="E184" s="313"/>
      <c r="F184" s="314"/>
      <c r="G184" s="2" t="str">
        <f>IF(LEN(B184)=0,"",IF(256-LEN(B184)&gt;0,"残り" &amp; 256-LEN(B184) &amp; "文字",IF(256-LEN(B184)=0,"","文字数がオーバーしています")))</f>
        <v/>
      </c>
      <c r="H184" s="103"/>
      <c r="I184" s="104"/>
      <c r="J184" s="7" t="s">
        <v>81</v>
      </c>
      <c r="K184" s="103"/>
      <c r="L184" s="103"/>
      <c r="M184" s="105"/>
      <c r="N184" s="105"/>
      <c r="O184" s="105"/>
      <c r="P184" s="105"/>
      <c r="Q184" s="105"/>
      <c r="R184" s="105"/>
      <c r="S184" s="77"/>
      <c r="T184" s="105"/>
    </row>
    <row r="185" spans="1:20" s="106" customFormat="1" ht="21" customHeight="1" x14ac:dyDescent="0.15">
      <c r="A185" s="115"/>
      <c r="B185" s="315"/>
      <c r="C185" s="316"/>
      <c r="D185" s="316"/>
      <c r="E185" s="316"/>
      <c r="F185" s="317"/>
      <c r="G185" s="2" t="str">
        <f>IF(LEN(B185)=0,"",IF(40-LEN(B185)&gt;0,"残り" &amp; 40-LEN(B185) &amp; "文字",IF(40-LEN(B185)=0,"","文字数がオーバーしています")))</f>
        <v/>
      </c>
      <c r="H185" s="103"/>
      <c r="I185" s="104"/>
      <c r="J185" s="7" t="s">
        <v>79</v>
      </c>
      <c r="K185" s="103"/>
      <c r="L185" s="103"/>
      <c r="M185" s="105"/>
      <c r="N185" s="105"/>
      <c r="O185" s="105"/>
      <c r="P185" s="105"/>
      <c r="Q185" s="105"/>
      <c r="R185" s="105"/>
      <c r="S185" s="77"/>
      <c r="T185" s="105"/>
    </row>
    <row r="186" spans="1:20" s="106" customFormat="1" ht="65.099999999999994" customHeight="1" x14ac:dyDescent="0.15">
      <c r="A186" s="115"/>
      <c r="B186" s="318"/>
      <c r="C186" s="318"/>
      <c r="D186" s="318"/>
      <c r="E186" s="318"/>
      <c r="F186" s="319"/>
      <c r="G186" s="2" t="str">
        <f>IF(LEN(B186)=0,"",IF(256-LEN(B186)&gt;0,"残り" &amp; 256-LEN(B186) &amp; "文字",IF(256-LEN(B186)=0,"","文字数がオーバーしています")))</f>
        <v/>
      </c>
      <c r="H186" s="103"/>
      <c r="I186" s="104"/>
      <c r="J186" s="7" t="s">
        <v>82</v>
      </c>
      <c r="K186" s="103"/>
      <c r="L186" s="103"/>
      <c r="M186" s="105"/>
      <c r="N186" s="105"/>
      <c r="O186" s="105"/>
      <c r="P186" s="105"/>
      <c r="Q186" s="105"/>
      <c r="R186" s="105"/>
      <c r="S186" s="77"/>
      <c r="T186" s="105"/>
    </row>
    <row r="187" spans="1:20" s="106" customFormat="1" ht="21" customHeight="1" x14ac:dyDescent="0.15">
      <c r="A187" s="115"/>
      <c r="B187" s="315"/>
      <c r="C187" s="316"/>
      <c r="D187" s="316"/>
      <c r="E187" s="316"/>
      <c r="F187" s="317"/>
      <c r="G187" s="2" t="str">
        <f>IF(LEN(B187)=0,"",IF(40-LEN(B187)&gt;0,"残り" &amp; 40-LEN(B187) &amp; "文字",IF(40-LEN(B187)=0,"","文字数がオーバーしています")))</f>
        <v/>
      </c>
      <c r="H187" s="103"/>
      <c r="I187" s="104"/>
      <c r="J187" s="7" t="s">
        <v>80</v>
      </c>
      <c r="K187" s="103"/>
      <c r="L187" s="103"/>
      <c r="M187" s="105"/>
      <c r="N187" s="105"/>
      <c r="O187" s="105"/>
      <c r="P187" s="105"/>
      <c r="Q187" s="105"/>
      <c r="R187" s="105"/>
      <c r="S187" s="77"/>
      <c r="T187" s="105"/>
    </row>
    <row r="188" spans="1:20" s="106" customFormat="1" ht="65.099999999999994" customHeight="1" thickBot="1" x14ac:dyDescent="0.2">
      <c r="A188" s="107"/>
      <c r="B188" s="320"/>
      <c r="C188" s="320"/>
      <c r="D188" s="320"/>
      <c r="E188" s="320"/>
      <c r="F188" s="321"/>
      <c r="G188" s="2" t="str">
        <f>IF(LEN(B188)=0,"",IF(256-LEN(B188)&gt;0,"残り" &amp; 256-LEN(B188) &amp; "文字",IF(256-LEN(B188)=0,"","文字数がオーバーしています")))</f>
        <v/>
      </c>
      <c r="H188" s="103"/>
      <c r="I188" s="104"/>
      <c r="J188" s="7" t="s">
        <v>83</v>
      </c>
      <c r="K188" s="103"/>
      <c r="L188" s="103"/>
      <c r="M188" s="105"/>
      <c r="N188" s="105"/>
      <c r="O188" s="105"/>
      <c r="P188" s="105"/>
      <c r="Q188" s="105"/>
      <c r="R188" s="105"/>
      <c r="S188" s="77"/>
      <c r="T188" s="105"/>
    </row>
    <row r="189" spans="1:20" ht="14.25" thickTop="1" x14ac:dyDescent="0.15">
      <c r="A189" s="94">
        <v>6</v>
      </c>
      <c r="B189" s="95" t="s">
        <v>373</v>
      </c>
      <c r="C189" s="331" t="str">
        <f>IF((MIN(I192:I195)=0),"標準項目の「あり」「なし」を選択してください","")</f>
        <v>標準項目の「あり」「なし」を選択してください</v>
      </c>
      <c r="D189" s="331"/>
      <c r="E189" s="331"/>
      <c r="F189" s="332"/>
      <c r="H189" s="77"/>
      <c r="I189" s="58"/>
      <c r="J189" s="7" t="s">
        <v>66</v>
      </c>
      <c r="K189" s="7"/>
      <c r="L189" s="77"/>
      <c r="M189" s="77"/>
      <c r="N189" s="77"/>
      <c r="O189" s="77"/>
      <c r="P189" s="77"/>
      <c r="Q189" s="77"/>
      <c r="R189" s="77"/>
      <c r="S189" s="77"/>
      <c r="T189" s="77"/>
    </row>
    <row r="190" spans="1:20" s="99" customFormat="1" ht="37.5" customHeight="1" x14ac:dyDescent="0.15">
      <c r="A190" s="96" t="s">
        <v>57</v>
      </c>
      <c r="B190" s="279" t="s">
        <v>372</v>
      </c>
      <c r="C190" s="280"/>
      <c r="D190" s="333" t="str">
        <f xml:space="preserve"> "評点（" &amp; REPT("○",COUNT(P192:P195)) &amp; REPT("●",COUNT(Q192:Q195)) &amp; "）"</f>
        <v>評点（）</v>
      </c>
      <c r="E190" s="333"/>
      <c r="F190" s="118" t="str">
        <f>IF(COUNT(R192:R195)&gt;0,"・非該当" &amp; COUNT(R192:R195),"")</f>
        <v/>
      </c>
      <c r="G190" s="82"/>
      <c r="H190" s="97"/>
      <c r="I190" s="98" t="str">
        <f>IF(MIN(I192:I195)=0,"",IF(COUNT(P192:Q195)=0,"-",IF(COUNT(P192:Q195)=COUNT(P192:P195),"A",IF(COUNT(P192:P195)=0,"C","B"))))</f>
        <v/>
      </c>
      <c r="J190" s="7" t="s">
        <v>51</v>
      </c>
      <c r="K190" s="98">
        <v>6</v>
      </c>
      <c r="L190" s="97">
        <v>17251</v>
      </c>
      <c r="M190" s="97"/>
      <c r="N190" s="97"/>
      <c r="O190" s="97"/>
      <c r="P190" s="97"/>
      <c r="Q190" s="97"/>
      <c r="R190" s="97"/>
      <c r="S190" s="77"/>
      <c r="T190" s="97"/>
    </row>
    <row r="191" spans="1:20" x14ac:dyDescent="0.15">
      <c r="A191" s="94"/>
      <c r="B191" s="117" t="s">
        <v>52</v>
      </c>
      <c r="C191" s="322" t="s">
        <v>53</v>
      </c>
      <c r="D191" s="323"/>
      <c r="E191" s="323"/>
      <c r="F191" s="324"/>
      <c r="H191" s="77"/>
      <c r="I191" s="58"/>
      <c r="J191" s="7" t="s">
        <v>54</v>
      </c>
      <c r="K191" s="7"/>
      <c r="L191" s="77"/>
      <c r="M191" s="77"/>
      <c r="N191" s="77"/>
      <c r="O191" s="77"/>
      <c r="P191" s="77"/>
      <c r="Q191" s="77"/>
      <c r="R191" s="77"/>
      <c r="S191" s="77"/>
      <c r="T191" s="77"/>
    </row>
    <row r="192" spans="1:20" ht="37.5" customHeight="1" x14ac:dyDescent="0.15">
      <c r="A192" s="94"/>
      <c r="B192" s="100"/>
      <c r="C192" s="300" t="s">
        <v>374</v>
      </c>
      <c r="D192" s="301"/>
      <c r="E192" s="325"/>
      <c r="F192" s="101"/>
      <c r="G192" s="82"/>
      <c r="H192" s="77"/>
      <c r="I192" s="58">
        <v>0</v>
      </c>
      <c r="J192" s="7" t="s">
        <v>55</v>
      </c>
      <c r="K192" s="7">
        <v>1</v>
      </c>
      <c r="L192" s="77">
        <v>59414</v>
      </c>
      <c r="M192" s="77"/>
      <c r="N192" s="77"/>
      <c r="O192" s="77"/>
      <c r="P192" s="77" t="str">
        <f>IF(I192=3,1,"")</f>
        <v/>
      </c>
      <c r="Q192" s="77" t="str">
        <f>IF(I192=2,1,"")</f>
        <v/>
      </c>
      <c r="R192" s="77" t="str">
        <f>IF(I192=1,1,"")</f>
        <v/>
      </c>
      <c r="S192" s="77"/>
      <c r="T192" s="77"/>
    </row>
    <row r="193" spans="1:20" ht="37.5" customHeight="1" x14ac:dyDescent="0.15">
      <c r="A193" s="94"/>
      <c r="B193" s="100"/>
      <c r="C193" s="300" t="s">
        <v>375</v>
      </c>
      <c r="D193" s="301"/>
      <c r="E193" s="325"/>
      <c r="F193" s="101"/>
      <c r="G193" s="82"/>
      <c r="H193" s="77"/>
      <c r="I193" s="58">
        <v>0</v>
      </c>
      <c r="J193" s="7" t="s">
        <v>55</v>
      </c>
      <c r="K193" s="7">
        <v>2</v>
      </c>
      <c r="L193" s="77">
        <v>59415</v>
      </c>
      <c r="M193" s="77"/>
      <c r="N193" s="77"/>
      <c r="O193" s="77"/>
      <c r="P193" s="77" t="str">
        <f>IF(I193=3,1,"")</f>
        <v/>
      </c>
      <c r="Q193" s="77" t="str">
        <f>IF(I193=2,1,"")</f>
        <v/>
      </c>
      <c r="R193" s="77" t="str">
        <f>IF(I193=1,1,"")</f>
        <v/>
      </c>
      <c r="S193" s="77"/>
      <c r="T193" s="77"/>
    </row>
    <row r="194" spans="1:20" ht="37.5" customHeight="1" x14ac:dyDescent="0.15">
      <c r="A194" s="94"/>
      <c r="B194" s="100"/>
      <c r="C194" s="300" t="s">
        <v>376</v>
      </c>
      <c r="D194" s="301"/>
      <c r="E194" s="325"/>
      <c r="F194" s="101"/>
      <c r="G194" s="82"/>
      <c r="H194" s="77"/>
      <c r="I194" s="58">
        <v>0</v>
      </c>
      <c r="J194" s="7" t="s">
        <v>55</v>
      </c>
      <c r="K194" s="7">
        <v>3</v>
      </c>
      <c r="L194" s="77">
        <v>59416</v>
      </c>
      <c r="M194" s="77"/>
      <c r="N194" s="77"/>
      <c r="O194" s="77"/>
      <c r="P194" s="77" t="str">
        <f>IF(I194=3,1,"")</f>
        <v/>
      </c>
      <c r="Q194" s="77" t="str">
        <f>IF(I194=2,1,"")</f>
        <v/>
      </c>
      <c r="R194" s="77" t="str">
        <f>IF(I194=1,1,"")</f>
        <v/>
      </c>
      <c r="S194" s="77"/>
      <c r="T194" s="77"/>
    </row>
    <row r="195" spans="1:20" ht="37.5" customHeight="1" thickBot="1" x14ac:dyDescent="0.2">
      <c r="A195" s="94"/>
      <c r="B195" s="100"/>
      <c r="C195" s="300" t="s">
        <v>377</v>
      </c>
      <c r="D195" s="301"/>
      <c r="E195" s="325"/>
      <c r="F195" s="101"/>
      <c r="G195" s="82"/>
      <c r="H195" s="77"/>
      <c r="I195" s="58">
        <v>0</v>
      </c>
      <c r="J195" s="7" t="s">
        <v>55</v>
      </c>
      <c r="K195" s="7">
        <v>4</v>
      </c>
      <c r="L195" s="77">
        <v>59417</v>
      </c>
      <c r="M195" s="77"/>
      <c r="N195" s="77"/>
      <c r="O195" s="77"/>
      <c r="P195" s="77" t="str">
        <f>IF(I195=3,1,"")</f>
        <v/>
      </c>
      <c r="Q195" s="77" t="str">
        <f>IF(I195=2,1,"")</f>
        <v/>
      </c>
      <c r="R195" s="77" t="str">
        <f>IF(I195=1,1,"")</f>
        <v/>
      </c>
      <c r="S195" s="77"/>
      <c r="T195" s="77"/>
    </row>
    <row r="196" spans="1:20" ht="20.25" customHeight="1" x14ac:dyDescent="0.15">
      <c r="A196" s="102"/>
      <c r="B196" s="326" t="s">
        <v>378</v>
      </c>
      <c r="C196" s="327"/>
      <c r="D196" s="328" t="str">
        <f>IF(AND(LEN(SBcaseB1_6)&lt;&gt;0,COUNT(R191:R195)=4),SBcheckBB_6,(IF(LEN(SBcheckBA_6)&lt;&gt;0,SBcheckBA_6, SBcheckBB_6)))</f>
        <v>評価項目6の講評を入力してください</v>
      </c>
      <c r="E196" s="328"/>
      <c r="F196" s="329"/>
      <c r="H196" s="77"/>
      <c r="I196" s="58"/>
      <c r="J196" s="7" t="s">
        <v>56</v>
      </c>
      <c r="K196" s="7"/>
      <c r="L196" s="77"/>
      <c r="M196" s="77"/>
      <c r="N196" s="77"/>
      <c r="O196" s="77"/>
      <c r="P196" s="77"/>
      <c r="Q196" s="77"/>
      <c r="R196" s="77"/>
      <c r="S196" s="77"/>
      <c r="T196" s="77"/>
    </row>
    <row r="197" spans="1:20" s="106" customFormat="1" ht="21" customHeight="1" x14ac:dyDescent="0.15">
      <c r="A197" s="114"/>
      <c r="B197" s="309"/>
      <c r="C197" s="310"/>
      <c r="D197" s="310"/>
      <c r="E197" s="310"/>
      <c r="F197" s="311"/>
      <c r="G197" s="2" t="str">
        <f>IF(LEN(B197)=0,"",IF(40-LEN(B197)&gt;0,"残り" &amp; 40-LEN(B197) &amp; "文字",IF(40-LEN(B197)=0,"","文字数がオーバーしています")))</f>
        <v/>
      </c>
      <c r="H197" s="103"/>
      <c r="I197" s="104"/>
      <c r="J197" s="7" t="s">
        <v>78</v>
      </c>
      <c r="K197" s="103"/>
      <c r="L197" s="103"/>
      <c r="M197" s="105"/>
      <c r="N197" s="105"/>
      <c r="O197" s="105"/>
      <c r="P197" s="105"/>
      <c r="Q197" s="105"/>
      <c r="R197" s="105"/>
      <c r="S197" s="77"/>
      <c r="T197" s="105"/>
    </row>
    <row r="198" spans="1:20" s="106" customFormat="1" ht="65.099999999999994" customHeight="1" x14ac:dyDescent="0.15">
      <c r="A198" s="115"/>
      <c r="B198" s="312"/>
      <c r="C198" s="313"/>
      <c r="D198" s="313"/>
      <c r="E198" s="313"/>
      <c r="F198" s="314"/>
      <c r="G198" s="2" t="str">
        <f>IF(LEN(B198)=0,"",IF(256-LEN(B198)&gt;0,"残り" &amp; 256-LEN(B198) &amp; "文字",IF(256-LEN(B198)=0,"","文字数がオーバーしています")))</f>
        <v/>
      </c>
      <c r="H198" s="103"/>
      <c r="I198" s="104"/>
      <c r="J198" s="7" t="s">
        <v>81</v>
      </c>
      <c r="K198" s="103"/>
      <c r="L198" s="103"/>
      <c r="M198" s="105"/>
      <c r="N198" s="105"/>
      <c r="O198" s="105"/>
      <c r="P198" s="105"/>
      <c r="Q198" s="105"/>
      <c r="R198" s="105"/>
      <c r="S198" s="77"/>
      <c r="T198" s="105"/>
    </row>
    <row r="199" spans="1:20" s="106" customFormat="1" ht="21" customHeight="1" x14ac:dyDescent="0.15">
      <c r="A199" s="115"/>
      <c r="B199" s="315"/>
      <c r="C199" s="316"/>
      <c r="D199" s="316"/>
      <c r="E199" s="316"/>
      <c r="F199" s="317"/>
      <c r="G199" s="2" t="str">
        <f>IF(LEN(B199)=0,"",IF(40-LEN(B199)&gt;0,"残り" &amp; 40-LEN(B199) &amp; "文字",IF(40-LEN(B199)=0,"","文字数がオーバーしています")))</f>
        <v/>
      </c>
      <c r="H199" s="103"/>
      <c r="I199" s="104"/>
      <c r="J199" s="7" t="s">
        <v>79</v>
      </c>
      <c r="K199" s="103"/>
      <c r="L199" s="103"/>
      <c r="M199" s="105"/>
      <c r="N199" s="105"/>
      <c r="O199" s="105"/>
      <c r="P199" s="105"/>
      <c r="Q199" s="105"/>
      <c r="R199" s="105"/>
      <c r="S199" s="77"/>
      <c r="T199" s="105"/>
    </row>
    <row r="200" spans="1:20" s="106" customFormat="1" ht="65.099999999999994" customHeight="1" x14ac:dyDescent="0.15">
      <c r="A200" s="115"/>
      <c r="B200" s="318"/>
      <c r="C200" s="318"/>
      <c r="D200" s="318"/>
      <c r="E200" s="318"/>
      <c r="F200" s="319"/>
      <c r="G200" s="2" t="str">
        <f>IF(LEN(B200)=0,"",IF(256-LEN(B200)&gt;0,"残り" &amp; 256-LEN(B200) &amp; "文字",IF(256-LEN(B200)=0,"","文字数がオーバーしています")))</f>
        <v/>
      </c>
      <c r="H200" s="103"/>
      <c r="I200" s="104"/>
      <c r="J200" s="7" t="s">
        <v>82</v>
      </c>
      <c r="K200" s="103"/>
      <c r="L200" s="103"/>
      <c r="M200" s="105"/>
      <c r="N200" s="105"/>
      <c r="O200" s="105"/>
      <c r="P200" s="105"/>
      <c r="Q200" s="105"/>
      <c r="R200" s="105"/>
      <c r="S200" s="77"/>
      <c r="T200" s="105"/>
    </row>
    <row r="201" spans="1:20" s="106" customFormat="1" ht="21" customHeight="1" x14ac:dyDescent="0.15">
      <c r="A201" s="115"/>
      <c r="B201" s="315"/>
      <c r="C201" s="316"/>
      <c r="D201" s="316"/>
      <c r="E201" s="316"/>
      <c r="F201" s="317"/>
      <c r="G201" s="2" t="str">
        <f>IF(LEN(B201)=0,"",IF(40-LEN(B201)&gt;0,"残り" &amp; 40-LEN(B201) &amp; "文字",IF(40-LEN(B201)=0,"","文字数がオーバーしています")))</f>
        <v/>
      </c>
      <c r="H201" s="103"/>
      <c r="I201" s="104"/>
      <c r="J201" s="7" t="s">
        <v>80</v>
      </c>
      <c r="K201" s="103"/>
      <c r="L201" s="103"/>
      <c r="M201" s="105"/>
      <c r="N201" s="105"/>
      <c r="O201" s="105"/>
      <c r="P201" s="105"/>
      <c r="Q201" s="105"/>
      <c r="R201" s="105"/>
      <c r="S201" s="77"/>
      <c r="T201" s="105"/>
    </row>
    <row r="202" spans="1:20" s="106" customFormat="1" ht="65.099999999999994" customHeight="1" thickBot="1" x14ac:dyDescent="0.2">
      <c r="A202" s="107"/>
      <c r="B202" s="320"/>
      <c r="C202" s="320"/>
      <c r="D202" s="320"/>
      <c r="E202" s="320"/>
      <c r="F202" s="321"/>
      <c r="G202" s="2" t="str">
        <f>IF(LEN(B202)=0,"",IF(256-LEN(B202)&gt;0,"残り" &amp; 256-LEN(B202) &amp; "文字",IF(256-LEN(B202)=0,"","文字数がオーバーしています")))</f>
        <v/>
      </c>
      <c r="H202" s="103"/>
      <c r="I202" s="104"/>
      <c r="J202" s="7" t="s">
        <v>83</v>
      </c>
      <c r="K202" s="103"/>
      <c r="L202" s="103"/>
      <c r="M202" s="105"/>
      <c r="N202" s="105"/>
      <c r="O202" s="105"/>
      <c r="P202" s="105"/>
      <c r="Q202" s="105"/>
      <c r="R202" s="105"/>
      <c r="S202" s="77"/>
      <c r="T202" s="105"/>
    </row>
    <row r="203" spans="1:20" ht="14.25" thickTop="1" x14ac:dyDescent="0.15">
      <c r="A203" s="94">
        <v>7</v>
      </c>
      <c r="B203" s="95" t="s">
        <v>380</v>
      </c>
      <c r="C203" s="331" t="str">
        <f>IF((MIN(I206:I207)=0),"標準項目の「あり」「なし」を選択してください","")</f>
        <v>標準項目の「あり」「なし」を選択してください</v>
      </c>
      <c r="D203" s="331"/>
      <c r="E203" s="331"/>
      <c r="F203" s="332"/>
      <c r="H203" s="77"/>
      <c r="I203" s="58"/>
      <c r="J203" s="7" t="s">
        <v>66</v>
      </c>
      <c r="K203" s="7"/>
      <c r="L203" s="77"/>
      <c r="M203" s="77"/>
      <c r="N203" s="77"/>
      <c r="O203" s="77"/>
      <c r="P203" s="77"/>
      <c r="Q203" s="77"/>
      <c r="R203" s="77"/>
      <c r="S203" s="77"/>
      <c r="T203" s="77"/>
    </row>
    <row r="204" spans="1:20" s="99" customFormat="1" ht="37.5" customHeight="1" x14ac:dyDescent="0.15">
      <c r="A204" s="96" t="s">
        <v>57</v>
      </c>
      <c r="B204" s="279" t="s">
        <v>379</v>
      </c>
      <c r="C204" s="280"/>
      <c r="D204" s="333" t="str">
        <f xml:space="preserve"> "評点（" &amp; REPT("○",COUNT(P206:P207)) &amp; REPT("●",COUNT(Q206:Q207)) &amp; "）"</f>
        <v>評点（）</v>
      </c>
      <c r="E204" s="333"/>
      <c r="F204" s="118" t="str">
        <f>IF(COUNT(R206:R207)&gt;0,"・非該当" &amp; COUNT(R206:R207),"")</f>
        <v/>
      </c>
      <c r="G204" s="82"/>
      <c r="H204" s="97"/>
      <c r="I204" s="98" t="str">
        <f>IF(MIN(I206:I207)=0,"",IF(COUNT(P206:Q207)=0,"-",IF(COUNT(P206:Q207)=COUNT(P206:P207),"A",IF(COUNT(P206:P207)=0,"C","B"))))</f>
        <v/>
      </c>
      <c r="J204" s="7" t="s">
        <v>51</v>
      </c>
      <c r="K204" s="98">
        <v>7</v>
      </c>
      <c r="L204" s="97">
        <v>17252</v>
      </c>
      <c r="M204" s="97"/>
      <c r="N204" s="97"/>
      <c r="O204" s="97"/>
      <c r="P204" s="97"/>
      <c r="Q204" s="97"/>
      <c r="R204" s="97"/>
      <c r="S204" s="77"/>
      <c r="T204" s="97"/>
    </row>
    <row r="205" spans="1:20" x14ac:dyDescent="0.15">
      <c r="A205" s="94"/>
      <c r="B205" s="117" t="s">
        <v>52</v>
      </c>
      <c r="C205" s="322" t="s">
        <v>53</v>
      </c>
      <c r="D205" s="323"/>
      <c r="E205" s="323"/>
      <c r="F205" s="324"/>
      <c r="H205" s="77"/>
      <c r="I205" s="58"/>
      <c r="J205" s="7" t="s">
        <v>54</v>
      </c>
      <c r="K205" s="7"/>
      <c r="L205" s="77"/>
      <c r="M205" s="77"/>
      <c r="N205" s="77"/>
      <c r="O205" s="77"/>
      <c r="P205" s="77"/>
      <c r="Q205" s="77"/>
      <c r="R205" s="77"/>
      <c r="S205" s="77"/>
      <c r="T205" s="77"/>
    </row>
    <row r="206" spans="1:20" ht="37.5" customHeight="1" x14ac:dyDescent="0.15">
      <c r="A206" s="94"/>
      <c r="B206" s="100"/>
      <c r="C206" s="300" t="s">
        <v>381</v>
      </c>
      <c r="D206" s="301"/>
      <c r="E206" s="325"/>
      <c r="F206" s="101"/>
      <c r="G206" s="82"/>
      <c r="H206" s="77"/>
      <c r="I206" s="58">
        <v>0</v>
      </c>
      <c r="J206" s="7" t="s">
        <v>55</v>
      </c>
      <c r="K206" s="7">
        <v>1</v>
      </c>
      <c r="L206" s="77">
        <v>59418</v>
      </c>
      <c r="M206" s="77"/>
      <c r="N206" s="77"/>
      <c r="O206" s="77"/>
      <c r="P206" s="77" t="str">
        <f>IF(I206=3,1,"")</f>
        <v/>
      </c>
      <c r="Q206" s="77" t="str">
        <f>IF(I206=2,1,"")</f>
        <v/>
      </c>
      <c r="R206" s="77" t="str">
        <f>IF(I206=1,1,"")</f>
        <v/>
      </c>
      <c r="S206" s="77"/>
      <c r="T206" s="77"/>
    </row>
    <row r="207" spans="1:20" ht="37.5" customHeight="1" thickBot="1" x14ac:dyDescent="0.2">
      <c r="A207" s="94"/>
      <c r="B207" s="100"/>
      <c r="C207" s="300" t="s">
        <v>382</v>
      </c>
      <c r="D207" s="301"/>
      <c r="E207" s="325"/>
      <c r="F207" s="101"/>
      <c r="G207" s="82"/>
      <c r="H207" s="77"/>
      <c r="I207" s="58">
        <v>0</v>
      </c>
      <c r="J207" s="7" t="s">
        <v>55</v>
      </c>
      <c r="K207" s="7">
        <v>2</v>
      </c>
      <c r="L207" s="77">
        <v>59419</v>
      </c>
      <c r="M207" s="77"/>
      <c r="N207" s="77"/>
      <c r="O207" s="77"/>
      <c r="P207" s="77" t="str">
        <f>IF(I207=3,1,"")</f>
        <v/>
      </c>
      <c r="Q207" s="77" t="str">
        <f>IF(I207=2,1,"")</f>
        <v/>
      </c>
      <c r="R207" s="77" t="str">
        <f>IF(I207=1,1,"")</f>
        <v/>
      </c>
      <c r="S207" s="77"/>
      <c r="T207" s="77"/>
    </row>
    <row r="208" spans="1:20" ht="20.25" customHeight="1" x14ac:dyDescent="0.15">
      <c r="A208" s="102"/>
      <c r="B208" s="326" t="s">
        <v>383</v>
      </c>
      <c r="C208" s="327"/>
      <c r="D208" s="328" t="str">
        <f>IF(AND(LEN(SBcaseB1_7)&lt;&gt;0,COUNT(R205:R207)=2),SBcheckBB_7,(IF(LEN(SBcheckBA_7)&lt;&gt;0,SBcheckBA_7, SBcheckBB_7)))</f>
        <v>評価項目7の講評を入力してください</v>
      </c>
      <c r="E208" s="328"/>
      <c r="F208" s="329"/>
      <c r="H208" s="77"/>
      <c r="I208" s="58"/>
      <c r="J208" s="7" t="s">
        <v>56</v>
      </c>
      <c r="K208" s="7"/>
      <c r="L208" s="77"/>
      <c r="M208" s="77"/>
      <c r="N208" s="77"/>
      <c r="O208" s="77"/>
      <c r="P208" s="77"/>
      <c r="Q208" s="77"/>
      <c r="R208" s="77"/>
      <c r="S208" s="77"/>
      <c r="T208" s="77"/>
    </row>
    <row r="209" spans="1:20" s="106" customFormat="1" ht="21" customHeight="1" x14ac:dyDescent="0.15">
      <c r="A209" s="114"/>
      <c r="B209" s="309"/>
      <c r="C209" s="310"/>
      <c r="D209" s="310"/>
      <c r="E209" s="310"/>
      <c r="F209" s="311"/>
      <c r="G209" s="2" t="str">
        <f>IF(LEN(B209)=0,"",IF(40-LEN(B209)&gt;0,"残り" &amp; 40-LEN(B209) &amp; "文字",IF(40-LEN(B209)=0,"","文字数がオーバーしています")))</f>
        <v/>
      </c>
      <c r="H209" s="103"/>
      <c r="I209" s="104"/>
      <c r="J209" s="7" t="s">
        <v>78</v>
      </c>
      <c r="K209" s="103"/>
      <c r="L209" s="103"/>
      <c r="M209" s="105"/>
      <c r="N209" s="105"/>
      <c r="O209" s="105"/>
      <c r="P209" s="105"/>
      <c r="Q209" s="105"/>
      <c r="R209" s="105"/>
      <c r="S209" s="77"/>
      <c r="T209" s="105"/>
    </row>
    <row r="210" spans="1:20" s="106" customFormat="1" ht="65.099999999999994" customHeight="1" x14ac:dyDescent="0.15">
      <c r="A210" s="115"/>
      <c r="B210" s="312"/>
      <c r="C210" s="313"/>
      <c r="D210" s="313"/>
      <c r="E210" s="313"/>
      <c r="F210" s="314"/>
      <c r="G210" s="2" t="str">
        <f>IF(LEN(B210)=0,"",IF(256-LEN(B210)&gt;0,"残り" &amp; 256-LEN(B210) &amp; "文字",IF(256-LEN(B210)=0,"","文字数がオーバーしています")))</f>
        <v/>
      </c>
      <c r="H210" s="103"/>
      <c r="I210" s="104"/>
      <c r="J210" s="7" t="s">
        <v>81</v>
      </c>
      <c r="K210" s="103"/>
      <c r="L210" s="103"/>
      <c r="M210" s="105"/>
      <c r="N210" s="105"/>
      <c r="O210" s="105"/>
      <c r="P210" s="105"/>
      <c r="Q210" s="105"/>
      <c r="R210" s="105"/>
      <c r="S210" s="77"/>
      <c r="T210" s="105"/>
    </row>
    <row r="211" spans="1:20" s="106" customFormat="1" ht="21" customHeight="1" x14ac:dyDescent="0.15">
      <c r="A211" s="115"/>
      <c r="B211" s="315"/>
      <c r="C211" s="316"/>
      <c r="D211" s="316"/>
      <c r="E211" s="316"/>
      <c r="F211" s="317"/>
      <c r="G211" s="2" t="str">
        <f>IF(LEN(B211)=0,"",IF(40-LEN(B211)&gt;0,"残り" &amp; 40-LEN(B211) &amp; "文字",IF(40-LEN(B211)=0,"","文字数がオーバーしています")))</f>
        <v/>
      </c>
      <c r="H211" s="103"/>
      <c r="I211" s="104"/>
      <c r="J211" s="7" t="s">
        <v>79</v>
      </c>
      <c r="K211" s="103"/>
      <c r="L211" s="103"/>
      <c r="M211" s="105"/>
      <c r="N211" s="105"/>
      <c r="O211" s="105"/>
      <c r="P211" s="105"/>
      <c r="Q211" s="105"/>
      <c r="R211" s="105"/>
      <c r="S211" s="77"/>
      <c r="T211" s="105"/>
    </row>
    <row r="212" spans="1:20" s="106" customFormat="1" ht="65.099999999999994" customHeight="1" x14ac:dyDescent="0.15">
      <c r="A212" s="115"/>
      <c r="B212" s="318"/>
      <c r="C212" s="318"/>
      <c r="D212" s="318"/>
      <c r="E212" s="318"/>
      <c r="F212" s="319"/>
      <c r="G212" s="2" t="str">
        <f>IF(LEN(B212)=0,"",IF(256-LEN(B212)&gt;0,"残り" &amp; 256-LEN(B212) &amp; "文字",IF(256-LEN(B212)=0,"","文字数がオーバーしています")))</f>
        <v/>
      </c>
      <c r="H212" s="103"/>
      <c r="I212" s="104"/>
      <c r="J212" s="7" t="s">
        <v>82</v>
      </c>
      <c r="K212" s="103"/>
      <c r="L212" s="103"/>
      <c r="M212" s="105"/>
      <c r="N212" s="105"/>
      <c r="O212" s="105"/>
      <c r="P212" s="105"/>
      <c r="Q212" s="105"/>
      <c r="R212" s="105"/>
      <c r="S212" s="77"/>
      <c r="T212" s="105"/>
    </row>
    <row r="213" spans="1:20" s="106" customFormat="1" ht="21" customHeight="1" x14ac:dyDescent="0.15">
      <c r="A213" s="115"/>
      <c r="B213" s="315"/>
      <c r="C213" s="316"/>
      <c r="D213" s="316"/>
      <c r="E213" s="316"/>
      <c r="F213" s="317"/>
      <c r="G213" s="2" t="str">
        <f>IF(LEN(B213)=0,"",IF(40-LEN(B213)&gt;0,"残り" &amp; 40-LEN(B213) &amp; "文字",IF(40-LEN(B213)=0,"","文字数がオーバーしています")))</f>
        <v/>
      </c>
      <c r="H213" s="103"/>
      <c r="I213" s="104"/>
      <c r="J213" s="7" t="s">
        <v>80</v>
      </c>
      <c r="K213" s="103"/>
      <c r="L213" s="103"/>
      <c r="M213" s="105"/>
      <c r="N213" s="105"/>
      <c r="O213" s="105"/>
      <c r="P213" s="105"/>
      <c r="Q213" s="105"/>
      <c r="R213" s="105"/>
      <c r="S213" s="77"/>
      <c r="T213" s="105"/>
    </row>
    <row r="214" spans="1:20" s="106" customFormat="1" ht="65.099999999999994" customHeight="1" thickBot="1" x14ac:dyDescent="0.2">
      <c r="A214" s="107"/>
      <c r="B214" s="320"/>
      <c r="C214" s="320"/>
      <c r="D214" s="320"/>
      <c r="E214" s="320"/>
      <c r="F214" s="321"/>
      <c r="G214" s="2" t="str">
        <f>IF(LEN(B214)=0,"",IF(256-LEN(B214)&gt;0,"残り" &amp; 256-LEN(B214) &amp; "文字",IF(256-LEN(B214)=0,"","文字数がオーバーしています")))</f>
        <v/>
      </c>
      <c r="H214" s="103"/>
      <c r="I214" s="104"/>
      <c r="J214" s="7" t="s">
        <v>83</v>
      </c>
      <c r="K214" s="103"/>
      <c r="L214" s="103"/>
      <c r="M214" s="105"/>
      <c r="N214" s="105"/>
      <c r="O214" s="105"/>
      <c r="P214" s="105"/>
      <c r="Q214" s="105"/>
      <c r="R214" s="105"/>
      <c r="S214" s="77"/>
      <c r="T214" s="105"/>
    </row>
    <row r="215" spans="1:20" ht="14.25" thickTop="1" x14ac:dyDescent="0.15">
      <c r="J215" s="28"/>
    </row>
    <row r="216" spans="1:20" x14ac:dyDescent="0.15">
      <c r="J216" s="28"/>
    </row>
    <row r="217" spans="1:20" x14ac:dyDescent="0.15">
      <c r="J217" s="28"/>
    </row>
    <row r="218" spans="1:20" x14ac:dyDescent="0.15">
      <c r="J218" s="28"/>
    </row>
    <row r="219" spans="1:20" x14ac:dyDescent="0.15">
      <c r="J219" s="28"/>
    </row>
    <row r="220" spans="1:20" x14ac:dyDescent="0.15">
      <c r="J220" s="28"/>
    </row>
    <row r="221" spans="1:20" x14ac:dyDescent="0.15">
      <c r="J221" s="28"/>
    </row>
  </sheetData>
  <sheetProtection algorithmName="SHA-512" hashValue="kGswhJVsnXXzuBjBzZ4tTJT6dIuQtcKKbRtAc19o2dsuD2d67G2COohT2dNBXnnVexPyuLdtLSUlSPPIzEm6mg==" saltValue="h4uY1a17xSp4eXkdoIsbnA==" spinCount="100000" sheet="1" objects="1" scenarios="1" formatCells="0"/>
  <mergeCells count="249">
    <mergeCell ref="B8:C8"/>
    <mergeCell ref="D8:E8"/>
    <mergeCell ref="C9:F9"/>
    <mergeCell ref="C10:E10"/>
    <mergeCell ref="C11:E11"/>
    <mergeCell ref="C12:E12"/>
    <mergeCell ref="B4:F4"/>
    <mergeCell ref="A5:A6"/>
    <mergeCell ref="B5:F5"/>
    <mergeCell ref="B6:C6"/>
    <mergeCell ref="D6:E6"/>
    <mergeCell ref="C7:F7"/>
    <mergeCell ref="A21:A22"/>
    <mergeCell ref="B21:F21"/>
    <mergeCell ref="B22:C22"/>
    <mergeCell ref="D22:E22"/>
    <mergeCell ref="C13:E13"/>
    <mergeCell ref="B14:C14"/>
    <mergeCell ref="D14:F14"/>
    <mergeCell ref="B15:F15"/>
    <mergeCell ref="B16:F16"/>
    <mergeCell ref="B17:F17"/>
    <mergeCell ref="C23:F23"/>
    <mergeCell ref="B24:C24"/>
    <mergeCell ref="D24:E24"/>
    <mergeCell ref="C25:F25"/>
    <mergeCell ref="C26:E26"/>
    <mergeCell ref="C27:E27"/>
    <mergeCell ref="B18:F18"/>
    <mergeCell ref="B19:F19"/>
    <mergeCell ref="B20:F20"/>
    <mergeCell ref="C33:E33"/>
    <mergeCell ref="C34:E34"/>
    <mergeCell ref="C35:E35"/>
    <mergeCell ref="B36:C36"/>
    <mergeCell ref="D36:F36"/>
    <mergeCell ref="B37:F37"/>
    <mergeCell ref="C28:E28"/>
    <mergeCell ref="C29:F29"/>
    <mergeCell ref="B30:C30"/>
    <mergeCell ref="D30:E30"/>
    <mergeCell ref="C31:F31"/>
    <mergeCell ref="C32:E32"/>
    <mergeCell ref="B38:F38"/>
    <mergeCell ref="B39:F39"/>
    <mergeCell ref="B40:F40"/>
    <mergeCell ref="B41:F41"/>
    <mergeCell ref="B42:F42"/>
    <mergeCell ref="A43:A44"/>
    <mergeCell ref="B43:F43"/>
    <mergeCell ref="B44:C44"/>
    <mergeCell ref="D44:E44"/>
    <mergeCell ref="C50:E50"/>
    <mergeCell ref="C51:F51"/>
    <mergeCell ref="B52:C52"/>
    <mergeCell ref="D52:E52"/>
    <mergeCell ref="C53:F53"/>
    <mergeCell ref="C54:E54"/>
    <mergeCell ref="C45:F45"/>
    <mergeCell ref="B46:C46"/>
    <mergeCell ref="D46:E46"/>
    <mergeCell ref="C47:F47"/>
    <mergeCell ref="C48:E48"/>
    <mergeCell ref="C49:E49"/>
    <mergeCell ref="C60:E60"/>
    <mergeCell ref="C61:E61"/>
    <mergeCell ref="C62:F62"/>
    <mergeCell ref="B63:C63"/>
    <mergeCell ref="D63:E63"/>
    <mergeCell ref="C64:F64"/>
    <mergeCell ref="C55:E55"/>
    <mergeCell ref="C56:E56"/>
    <mergeCell ref="C57:F57"/>
    <mergeCell ref="B58:C58"/>
    <mergeCell ref="D58:E58"/>
    <mergeCell ref="C59:F59"/>
    <mergeCell ref="B70:F70"/>
    <mergeCell ref="B71:F71"/>
    <mergeCell ref="B72:F72"/>
    <mergeCell ref="B73:F73"/>
    <mergeCell ref="A74:A75"/>
    <mergeCell ref="B74:F74"/>
    <mergeCell ref="B75:C75"/>
    <mergeCell ref="D75:E75"/>
    <mergeCell ref="C65:E65"/>
    <mergeCell ref="C66:E66"/>
    <mergeCell ref="B67:C67"/>
    <mergeCell ref="D67:F67"/>
    <mergeCell ref="B68:F68"/>
    <mergeCell ref="B69:F69"/>
    <mergeCell ref="C81:E81"/>
    <mergeCell ref="C82:F82"/>
    <mergeCell ref="B83:C83"/>
    <mergeCell ref="D83:E83"/>
    <mergeCell ref="C84:F84"/>
    <mergeCell ref="C85:E85"/>
    <mergeCell ref="C76:F76"/>
    <mergeCell ref="B77:C77"/>
    <mergeCell ref="D77:E77"/>
    <mergeCell ref="C78:F78"/>
    <mergeCell ref="C79:E79"/>
    <mergeCell ref="C80:E80"/>
    <mergeCell ref="B91:F91"/>
    <mergeCell ref="B92:F92"/>
    <mergeCell ref="B93:F93"/>
    <mergeCell ref="A94:A95"/>
    <mergeCell ref="B94:F94"/>
    <mergeCell ref="B95:C95"/>
    <mergeCell ref="D95:E95"/>
    <mergeCell ref="C86:E86"/>
    <mergeCell ref="B87:C87"/>
    <mergeCell ref="D87:F87"/>
    <mergeCell ref="B88:F88"/>
    <mergeCell ref="B89:F89"/>
    <mergeCell ref="B90:F90"/>
    <mergeCell ref="C101:E101"/>
    <mergeCell ref="C102:F102"/>
    <mergeCell ref="B103:C103"/>
    <mergeCell ref="D103:E103"/>
    <mergeCell ref="C104:F104"/>
    <mergeCell ref="C105:E105"/>
    <mergeCell ref="C96:F96"/>
    <mergeCell ref="B97:C97"/>
    <mergeCell ref="D97:E97"/>
    <mergeCell ref="C98:F98"/>
    <mergeCell ref="C99:E99"/>
    <mergeCell ref="C100:E100"/>
    <mergeCell ref="B111:F111"/>
    <mergeCell ref="B112:F112"/>
    <mergeCell ref="B113:F113"/>
    <mergeCell ref="B117:F117"/>
    <mergeCell ref="B118:C118"/>
    <mergeCell ref="D118:E118"/>
    <mergeCell ref="C106:E106"/>
    <mergeCell ref="B107:C107"/>
    <mergeCell ref="D107:F107"/>
    <mergeCell ref="B108:F108"/>
    <mergeCell ref="B109:F109"/>
    <mergeCell ref="B110:F110"/>
    <mergeCell ref="C124:E124"/>
    <mergeCell ref="B125:C125"/>
    <mergeCell ref="D125:F125"/>
    <mergeCell ref="B126:F126"/>
    <mergeCell ref="B127:F127"/>
    <mergeCell ref="B128:F128"/>
    <mergeCell ref="C119:F119"/>
    <mergeCell ref="B120:C120"/>
    <mergeCell ref="D120:E120"/>
    <mergeCell ref="C121:F121"/>
    <mergeCell ref="C122:E122"/>
    <mergeCell ref="C123:E123"/>
    <mergeCell ref="C134:F134"/>
    <mergeCell ref="C135:E135"/>
    <mergeCell ref="C136:E136"/>
    <mergeCell ref="C137:E137"/>
    <mergeCell ref="C138:E138"/>
    <mergeCell ref="C139:E139"/>
    <mergeCell ref="B129:F129"/>
    <mergeCell ref="B130:F130"/>
    <mergeCell ref="B131:F131"/>
    <mergeCell ref="C132:F132"/>
    <mergeCell ref="B133:C133"/>
    <mergeCell ref="D133:E133"/>
    <mergeCell ref="B145:F145"/>
    <mergeCell ref="B146:F146"/>
    <mergeCell ref="B147:F147"/>
    <mergeCell ref="C148:F148"/>
    <mergeCell ref="B149:C149"/>
    <mergeCell ref="D149:E149"/>
    <mergeCell ref="C140:E140"/>
    <mergeCell ref="B141:C141"/>
    <mergeCell ref="D141:F141"/>
    <mergeCell ref="B142:F142"/>
    <mergeCell ref="B143:F143"/>
    <mergeCell ref="B144:F144"/>
    <mergeCell ref="B156:F156"/>
    <mergeCell ref="B157:F157"/>
    <mergeCell ref="B158:F158"/>
    <mergeCell ref="B159:F159"/>
    <mergeCell ref="B160:F160"/>
    <mergeCell ref="B161:F161"/>
    <mergeCell ref="C150:F150"/>
    <mergeCell ref="C151:E151"/>
    <mergeCell ref="C152:E152"/>
    <mergeCell ref="C153:E153"/>
    <mergeCell ref="C154:E154"/>
    <mergeCell ref="B155:C155"/>
    <mergeCell ref="D155:F155"/>
    <mergeCell ref="C167:E167"/>
    <mergeCell ref="C168:E168"/>
    <mergeCell ref="B169:C169"/>
    <mergeCell ref="D169:F169"/>
    <mergeCell ref="B170:F170"/>
    <mergeCell ref="B171:F171"/>
    <mergeCell ref="C162:F162"/>
    <mergeCell ref="B163:C163"/>
    <mergeCell ref="D163:E163"/>
    <mergeCell ref="C164:F164"/>
    <mergeCell ref="C165:E165"/>
    <mergeCell ref="C166:E166"/>
    <mergeCell ref="C178:F178"/>
    <mergeCell ref="C179:E179"/>
    <mergeCell ref="C180:E180"/>
    <mergeCell ref="C181:E181"/>
    <mergeCell ref="B182:C182"/>
    <mergeCell ref="D182:F182"/>
    <mergeCell ref="B172:F172"/>
    <mergeCell ref="B173:F173"/>
    <mergeCell ref="B174:F174"/>
    <mergeCell ref="B175:F175"/>
    <mergeCell ref="C176:F176"/>
    <mergeCell ref="B177:C177"/>
    <mergeCell ref="D177:E177"/>
    <mergeCell ref="C189:F189"/>
    <mergeCell ref="B190:C190"/>
    <mergeCell ref="D190:E190"/>
    <mergeCell ref="C191:F191"/>
    <mergeCell ref="C192:E192"/>
    <mergeCell ref="C193:E193"/>
    <mergeCell ref="B183:F183"/>
    <mergeCell ref="B184:F184"/>
    <mergeCell ref="B185:F185"/>
    <mergeCell ref="B186:F186"/>
    <mergeCell ref="B187:F187"/>
    <mergeCell ref="B188:F188"/>
    <mergeCell ref="B199:F199"/>
    <mergeCell ref="B200:F200"/>
    <mergeCell ref="B201:F201"/>
    <mergeCell ref="B202:F202"/>
    <mergeCell ref="C203:F203"/>
    <mergeCell ref="B204:C204"/>
    <mergeCell ref="D204:E204"/>
    <mergeCell ref="C194:E194"/>
    <mergeCell ref="C195:E195"/>
    <mergeCell ref="B196:C196"/>
    <mergeCell ref="D196:F196"/>
    <mergeCell ref="B197:F197"/>
    <mergeCell ref="B198:F198"/>
    <mergeCell ref="B210:F210"/>
    <mergeCell ref="B211:F211"/>
    <mergeCell ref="B212:F212"/>
    <mergeCell ref="B213:F213"/>
    <mergeCell ref="B214:F214"/>
    <mergeCell ref="C205:F205"/>
    <mergeCell ref="C206:E206"/>
    <mergeCell ref="C207:E207"/>
    <mergeCell ref="B208:C208"/>
    <mergeCell ref="D208:F208"/>
    <mergeCell ref="B209:F209"/>
  </mergeCells>
  <phoneticPr fontId="2"/>
  <conditionalFormatting sqref="A132:F147">
    <cfRule type="expression" dxfId="0" priority="1" stopIfTrue="1">
      <formula>$U$132=FALSE</formula>
    </cfRule>
  </conditionalFormatting>
  <dataValidations count="2">
    <dataValidation type="textLength" imeMode="on" operator="lessThanOrEqual" allowBlank="1" showErrorMessage="1" errorTitle="もう一度入力してください！" error="文字数がオーバーしました。_x000a_（256文字までになるように短くしてください。）" sqref="B8:B9 C9 B20:F20 B16:F16 B18:F18 B24:B25 C25 B30:B31 C31 B42:F42 B38:F38 B40:F40 B46:B47 C47 B52:B53 C53 B58:B59 C59 B63:B64 C64 B73:F73 B69:F69 B71:F71 B77:B78 C78 B83:B84 C84 B93:F93 B89:F89 B91:F91 B97:B98 C98 B103:B104 C104 B113:F113 B109:F109 B111:F111 B120:B121 C121 B131:F131 B127:F127 B129:F129 B133:B134 C134 B147:F147 B143:F143 B145:F145 B149:B150 C150 B161:F161 B157:F157 B159:F159 B163:B164 C164 B175:F175 B171:F171 B173:F173 B177:B178 C178 B188:F188 B184:F184 B186:F186 B190:B191 C191 B202:F202 B198:F198 B200:F200 B204:B205 C205 B214:F214 B210:F210 B212:F212" xr:uid="{98BFA43F-64C5-4C38-98CA-DE4644DA4297}">
      <formula1>256</formula1>
    </dataValidation>
    <dataValidation type="textLength" imeMode="on" operator="lessThanOrEqual" allowBlank="1" showErrorMessage="1" errorTitle="もう一度入力してください！" error="文字数がオーバーしました。_x000a_（40文字までになるように短くしてください。）" sqref="B15:F15 B17:F17 B19:F19 B37:F37 B39:F39 B41:F41 B68:F68 B70:F70 B72:F72 B88:F88 B90:F90 B92:F92 B108:F108 B110:F110 B112:F112 B126:F126 B128:F128 B130:F130 B142:F142 B144:F144 B146:F146 B156:F156 B158:F158 B160:F160 B170:F170 B172:F172 B174:F174 B183:F183 B185:F185 B187:F187 B197:F197 B199:F199 B201:F201 B209:F209 B211:F211 B213:F213" xr:uid="{2AEA015B-42DA-4EC0-864A-F3CEF6746798}">
      <formula1>40</formula1>
    </dataValidation>
  </dataValidations>
  <printOptions horizontalCentered="1"/>
  <pageMargins left="0.59055118110236227" right="0.59055118110236227" top="0.59055118110236227" bottom="0.39370078740157483" header="0.51181102362204722" footer="0.31496062992125984"/>
  <pageSetup paperSize="9" scale="78" orientation="portrait" blackAndWhite="1" r:id="rId1"/>
  <headerFooter alignWithMargins="0">
    <oddFooter>&amp;R&amp;P／&amp;N</oddFooter>
  </headerFooter>
  <rowBreaks count="9" manualBreakCount="9">
    <brk id="20" max="5" man="1"/>
    <brk id="42" max="5" man="1"/>
    <brk id="73" max="5" man="1"/>
    <brk id="93" max="5" man="1"/>
    <brk id="115" max="5" man="1"/>
    <brk id="147" max="5" man="1"/>
    <brk id="175" max="5" man="1"/>
    <brk id="202" max="5" man="1"/>
    <brk id="214"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Group Box 1">
              <controlPr defaultSize="0" autoFill="0" autoPict="0">
                <anchor moveWithCells="1" sizeWithCells="1">
                  <from>
                    <xdr:col>1</xdr:col>
                    <xdr:colOff>0</xdr:colOff>
                    <xdr:row>9</xdr:row>
                    <xdr:rowOff>0</xdr:rowOff>
                  </from>
                  <to>
                    <xdr:col>5</xdr:col>
                    <xdr:colOff>800100</xdr:colOff>
                    <xdr:row>10</xdr:row>
                    <xdr:rowOff>0</xdr:rowOff>
                  </to>
                </anchor>
              </controlPr>
            </control>
          </mc:Choice>
        </mc:AlternateContent>
        <mc:AlternateContent xmlns:mc="http://schemas.openxmlformats.org/markup-compatibility/2006">
          <mc:Choice Requires="x14">
            <control shapeId="22530" r:id="rId5" name="Option Button 2">
              <controlPr defaultSize="0" autoFill="0" autoLine="0" autoPict="0">
                <anchor moveWithCells="1" sizeWithCells="1">
                  <from>
                    <xdr:col>5</xdr:col>
                    <xdr:colOff>19050</xdr:colOff>
                    <xdr:row>9</xdr:row>
                    <xdr:rowOff>200025</xdr:rowOff>
                  </from>
                  <to>
                    <xdr:col>5</xdr:col>
                    <xdr:colOff>609600</xdr:colOff>
                    <xdr:row>9</xdr:row>
                    <xdr:rowOff>419100</xdr:rowOff>
                  </to>
                </anchor>
              </controlPr>
            </control>
          </mc:Choice>
        </mc:AlternateContent>
        <mc:AlternateContent xmlns:mc="http://schemas.openxmlformats.org/markup-compatibility/2006">
          <mc:Choice Requires="x14">
            <control shapeId="22531" r:id="rId6" name="Option Button 3">
              <controlPr defaultSize="0" autoFill="0" autoLine="0" autoPict="0">
                <anchor moveWithCells="1" sizeWithCells="1">
                  <from>
                    <xdr:col>1</xdr:col>
                    <xdr:colOff>504825</xdr:colOff>
                    <xdr:row>9</xdr:row>
                    <xdr:rowOff>200025</xdr:rowOff>
                  </from>
                  <to>
                    <xdr:col>1</xdr:col>
                    <xdr:colOff>904875</xdr:colOff>
                    <xdr:row>9</xdr:row>
                    <xdr:rowOff>419100</xdr:rowOff>
                  </to>
                </anchor>
              </controlPr>
            </control>
          </mc:Choice>
        </mc:AlternateContent>
        <mc:AlternateContent xmlns:mc="http://schemas.openxmlformats.org/markup-compatibility/2006">
          <mc:Choice Requires="x14">
            <control shapeId="22532" r:id="rId7" name="Option Button 4">
              <controlPr defaultSize="0" autoFill="0" autoLine="0" autoPict="0">
                <anchor moveWithCells="1" sizeWithCells="1">
                  <from>
                    <xdr:col>1</xdr:col>
                    <xdr:colOff>57150</xdr:colOff>
                    <xdr:row>9</xdr:row>
                    <xdr:rowOff>200025</xdr:rowOff>
                  </from>
                  <to>
                    <xdr:col>1</xdr:col>
                    <xdr:colOff>466725</xdr:colOff>
                    <xdr:row>9</xdr:row>
                    <xdr:rowOff>419100</xdr:rowOff>
                  </to>
                </anchor>
              </controlPr>
            </control>
          </mc:Choice>
        </mc:AlternateContent>
        <mc:AlternateContent xmlns:mc="http://schemas.openxmlformats.org/markup-compatibility/2006">
          <mc:Choice Requires="x14">
            <control shapeId="22533" r:id="rId8" name="Group Box 5">
              <controlPr defaultSize="0" autoFill="0" autoPict="0">
                <anchor moveWithCells="1" sizeWithCells="1">
                  <from>
                    <xdr:col>1</xdr:col>
                    <xdr:colOff>0</xdr:colOff>
                    <xdr:row>10</xdr:row>
                    <xdr:rowOff>0</xdr:rowOff>
                  </from>
                  <to>
                    <xdr:col>5</xdr:col>
                    <xdr:colOff>800100</xdr:colOff>
                    <xdr:row>11</xdr:row>
                    <xdr:rowOff>0</xdr:rowOff>
                  </to>
                </anchor>
              </controlPr>
            </control>
          </mc:Choice>
        </mc:AlternateContent>
        <mc:AlternateContent xmlns:mc="http://schemas.openxmlformats.org/markup-compatibility/2006">
          <mc:Choice Requires="x14">
            <control shapeId="22534" r:id="rId9" name="Option Button 6">
              <controlPr defaultSize="0" autoFill="0" autoLine="0" autoPict="0">
                <anchor moveWithCells="1" sizeWithCells="1">
                  <from>
                    <xdr:col>5</xdr:col>
                    <xdr:colOff>19050</xdr:colOff>
                    <xdr:row>10</xdr:row>
                    <xdr:rowOff>200025</xdr:rowOff>
                  </from>
                  <to>
                    <xdr:col>5</xdr:col>
                    <xdr:colOff>609600</xdr:colOff>
                    <xdr:row>10</xdr:row>
                    <xdr:rowOff>419100</xdr:rowOff>
                  </to>
                </anchor>
              </controlPr>
            </control>
          </mc:Choice>
        </mc:AlternateContent>
        <mc:AlternateContent xmlns:mc="http://schemas.openxmlformats.org/markup-compatibility/2006">
          <mc:Choice Requires="x14">
            <control shapeId="22535" r:id="rId10" name="Option Button 7">
              <controlPr defaultSize="0" autoFill="0" autoLine="0" autoPict="0">
                <anchor moveWithCells="1" sizeWithCells="1">
                  <from>
                    <xdr:col>1</xdr:col>
                    <xdr:colOff>504825</xdr:colOff>
                    <xdr:row>10</xdr:row>
                    <xdr:rowOff>200025</xdr:rowOff>
                  </from>
                  <to>
                    <xdr:col>1</xdr:col>
                    <xdr:colOff>904875</xdr:colOff>
                    <xdr:row>10</xdr:row>
                    <xdr:rowOff>419100</xdr:rowOff>
                  </to>
                </anchor>
              </controlPr>
            </control>
          </mc:Choice>
        </mc:AlternateContent>
        <mc:AlternateContent xmlns:mc="http://schemas.openxmlformats.org/markup-compatibility/2006">
          <mc:Choice Requires="x14">
            <control shapeId="22536" r:id="rId11" name="Option Button 8">
              <controlPr defaultSize="0" autoFill="0" autoLine="0" autoPict="0">
                <anchor moveWithCells="1" sizeWithCells="1">
                  <from>
                    <xdr:col>1</xdr:col>
                    <xdr:colOff>57150</xdr:colOff>
                    <xdr:row>10</xdr:row>
                    <xdr:rowOff>200025</xdr:rowOff>
                  </from>
                  <to>
                    <xdr:col>1</xdr:col>
                    <xdr:colOff>466725</xdr:colOff>
                    <xdr:row>10</xdr:row>
                    <xdr:rowOff>419100</xdr:rowOff>
                  </to>
                </anchor>
              </controlPr>
            </control>
          </mc:Choice>
        </mc:AlternateContent>
        <mc:AlternateContent xmlns:mc="http://schemas.openxmlformats.org/markup-compatibility/2006">
          <mc:Choice Requires="x14">
            <control shapeId="22537" r:id="rId12" name="Group Box 9">
              <controlPr defaultSize="0" autoFill="0" autoPict="0">
                <anchor moveWithCells="1" sizeWithCells="1">
                  <from>
                    <xdr:col>1</xdr:col>
                    <xdr:colOff>0</xdr:colOff>
                    <xdr:row>11</xdr:row>
                    <xdr:rowOff>0</xdr:rowOff>
                  </from>
                  <to>
                    <xdr:col>5</xdr:col>
                    <xdr:colOff>800100</xdr:colOff>
                    <xdr:row>12</xdr:row>
                    <xdr:rowOff>0</xdr:rowOff>
                  </to>
                </anchor>
              </controlPr>
            </control>
          </mc:Choice>
        </mc:AlternateContent>
        <mc:AlternateContent xmlns:mc="http://schemas.openxmlformats.org/markup-compatibility/2006">
          <mc:Choice Requires="x14">
            <control shapeId="22538" r:id="rId13" name="Option Button 10">
              <controlPr defaultSize="0" autoFill="0" autoLine="0" autoPict="0">
                <anchor moveWithCells="1" sizeWithCells="1">
                  <from>
                    <xdr:col>5</xdr:col>
                    <xdr:colOff>19050</xdr:colOff>
                    <xdr:row>11</xdr:row>
                    <xdr:rowOff>200025</xdr:rowOff>
                  </from>
                  <to>
                    <xdr:col>5</xdr:col>
                    <xdr:colOff>609600</xdr:colOff>
                    <xdr:row>11</xdr:row>
                    <xdr:rowOff>419100</xdr:rowOff>
                  </to>
                </anchor>
              </controlPr>
            </control>
          </mc:Choice>
        </mc:AlternateContent>
        <mc:AlternateContent xmlns:mc="http://schemas.openxmlformats.org/markup-compatibility/2006">
          <mc:Choice Requires="x14">
            <control shapeId="22539" r:id="rId14" name="Option Button 11">
              <controlPr defaultSize="0" autoFill="0" autoLine="0" autoPict="0">
                <anchor moveWithCells="1" sizeWithCells="1">
                  <from>
                    <xdr:col>1</xdr:col>
                    <xdr:colOff>504825</xdr:colOff>
                    <xdr:row>11</xdr:row>
                    <xdr:rowOff>200025</xdr:rowOff>
                  </from>
                  <to>
                    <xdr:col>1</xdr:col>
                    <xdr:colOff>904875</xdr:colOff>
                    <xdr:row>11</xdr:row>
                    <xdr:rowOff>419100</xdr:rowOff>
                  </to>
                </anchor>
              </controlPr>
            </control>
          </mc:Choice>
        </mc:AlternateContent>
        <mc:AlternateContent xmlns:mc="http://schemas.openxmlformats.org/markup-compatibility/2006">
          <mc:Choice Requires="x14">
            <control shapeId="22540" r:id="rId15" name="Option Button 12">
              <controlPr defaultSize="0" autoFill="0" autoLine="0" autoPict="0">
                <anchor moveWithCells="1" sizeWithCells="1">
                  <from>
                    <xdr:col>1</xdr:col>
                    <xdr:colOff>57150</xdr:colOff>
                    <xdr:row>11</xdr:row>
                    <xdr:rowOff>200025</xdr:rowOff>
                  </from>
                  <to>
                    <xdr:col>1</xdr:col>
                    <xdr:colOff>466725</xdr:colOff>
                    <xdr:row>11</xdr:row>
                    <xdr:rowOff>419100</xdr:rowOff>
                  </to>
                </anchor>
              </controlPr>
            </control>
          </mc:Choice>
        </mc:AlternateContent>
        <mc:AlternateContent xmlns:mc="http://schemas.openxmlformats.org/markup-compatibility/2006">
          <mc:Choice Requires="x14">
            <control shapeId="22541" r:id="rId16" name="Group Box 13">
              <controlPr defaultSize="0" autoFill="0" autoPict="0">
                <anchor moveWithCells="1" sizeWithCells="1">
                  <from>
                    <xdr:col>1</xdr:col>
                    <xdr:colOff>0</xdr:colOff>
                    <xdr:row>12</xdr:row>
                    <xdr:rowOff>0</xdr:rowOff>
                  </from>
                  <to>
                    <xdr:col>5</xdr:col>
                    <xdr:colOff>800100</xdr:colOff>
                    <xdr:row>13</xdr:row>
                    <xdr:rowOff>0</xdr:rowOff>
                  </to>
                </anchor>
              </controlPr>
            </control>
          </mc:Choice>
        </mc:AlternateContent>
        <mc:AlternateContent xmlns:mc="http://schemas.openxmlformats.org/markup-compatibility/2006">
          <mc:Choice Requires="x14">
            <control shapeId="22542" r:id="rId17" name="Option Button 14">
              <controlPr defaultSize="0" autoFill="0" autoLine="0" autoPict="0">
                <anchor moveWithCells="1" sizeWithCells="1">
                  <from>
                    <xdr:col>5</xdr:col>
                    <xdr:colOff>19050</xdr:colOff>
                    <xdr:row>12</xdr:row>
                    <xdr:rowOff>200025</xdr:rowOff>
                  </from>
                  <to>
                    <xdr:col>5</xdr:col>
                    <xdr:colOff>609600</xdr:colOff>
                    <xdr:row>12</xdr:row>
                    <xdr:rowOff>419100</xdr:rowOff>
                  </to>
                </anchor>
              </controlPr>
            </control>
          </mc:Choice>
        </mc:AlternateContent>
        <mc:AlternateContent xmlns:mc="http://schemas.openxmlformats.org/markup-compatibility/2006">
          <mc:Choice Requires="x14">
            <control shapeId="22543" r:id="rId18" name="Option Button 15">
              <controlPr defaultSize="0" autoFill="0" autoLine="0" autoPict="0">
                <anchor moveWithCells="1" sizeWithCells="1">
                  <from>
                    <xdr:col>1</xdr:col>
                    <xdr:colOff>504825</xdr:colOff>
                    <xdr:row>12</xdr:row>
                    <xdr:rowOff>200025</xdr:rowOff>
                  </from>
                  <to>
                    <xdr:col>1</xdr:col>
                    <xdr:colOff>904875</xdr:colOff>
                    <xdr:row>12</xdr:row>
                    <xdr:rowOff>419100</xdr:rowOff>
                  </to>
                </anchor>
              </controlPr>
            </control>
          </mc:Choice>
        </mc:AlternateContent>
        <mc:AlternateContent xmlns:mc="http://schemas.openxmlformats.org/markup-compatibility/2006">
          <mc:Choice Requires="x14">
            <control shapeId="22544" r:id="rId19" name="Option Button 16">
              <controlPr defaultSize="0" autoFill="0" autoLine="0" autoPict="0">
                <anchor moveWithCells="1" sizeWithCells="1">
                  <from>
                    <xdr:col>1</xdr:col>
                    <xdr:colOff>57150</xdr:colOff>
                    <xdr:row>12</xdr:row>
                    <xdr:rowOff>200025</xdr:rowOff>
                  </from>
                  <to>
                    <xdr:col>1</xdr:col>
                    <xdr:colOff>466725</xdr:colOff>
                    <xdr:row>12</xdr:row>
                    <xdr:rowOff>419100</xdr:rowOff>
                  </to>
                </anchor>
              </controlPr>
            </control>
          </mc:Choice>
        </mc:AlternateContent>
        <mc:AlternateContent xmlns:mc="http://schemas.openxmlformats.org/markup-compatibility/2006">
          <mc:Choice Requires="x14">
            <control shapeId="22545" r:id="rId20" name="Group Box 17">
              <controlPr defaultSize="0" autoFill="0" autoPict="0">
                <anchor moveWithCells="1" sizeWithCells="1">
                  <from>
                    <xdr:col>1</xdr:col>
                    <xdr:colOff>0</xdr:colOff>
                    <xdr:row>25</xdr:row>
                    <xdr:rowOff>0</xdr:rowOff>
                  </from>
                  <to>
                    <xdr:col>5</xdr:col>
                    <xdr:colOff>800100</xdr:colOff>
                    <xdr:row>26</xdr:row>
                    <xdr:rowOff>0</xdr:rowOff>
                  </to>
                </anchor>
              </controlPr>
            </control>
          </mc:Choice>
        </mc:AlternateContent>
        <mc:AlternateContent xmlns:mc="http://schemas.openxmlformats.org/markup-compatibility/2006">
          <mc:Choice Requires="x14">
            <control shapeId="22546" r:id="rId21" name="Option Button 18">
              <controlPr defaultSize="0" autoFill="0" autoLine="0" autoPict="0">
                <anchor moveWithCells="1" sizeWithCells="1">
                  <from>
                    <xdr:col>5</xdr:col>
                    <xdr:colOff>19050</xdr:colOff>
                    <xdr:row>25</xdr:row>
                    <xdr:rowOff>200025</xdr:rowOff>
                  </from>
                  <to>
                    <xdr:col>5</xdr:col>
                    <xdr:colOff>609600</xdr:colOff>
                    <xdr:row>25</xdr:row>
                    <xdr:rowOff>419100</xdr:rowOff>
                  </to>
                </anchor>
              </controlPr>
            </control>
          </mc:Choice>
        </mc:AlternateContent>
        <mc:AlternateContent xmlns:mc="http://schemas.openxmlformats.org/markup-compatibility/2006">
          <mc:Choice Requires="x14">
            <control shapeId="22547" r:id="rId22" name="Option Button 19">
              <controlPr defaultSize="0" autoFill="0" autoLine="0" autoPict="0">
                <anchor moveWithCells="1" sizeWithCells="1">
                  <from>
                    <xdr:col>1</xdr:col>
                    <xdr:colOff>504825</xdr:colOff>
                    <xdr:row>25</xdr:row>
                    <xdr:rowOff>200025</xdr:rowOff>
                  </from>
                  <to>
                    <xdr:col>1</xdr:col>
                    <xdr:colOff>904875</xdr:colOff>
                    <xdr:row>25</xdr:row>
                    <xdr:rowOff>419100</xdr:rowOff>
                  </to>
                </anchor>
              </controlPr>
            </control>
          </mc:Choice>
        </mc:AlternateContent>
        <mc:AlternateContent xmlns:mc="http://schemas.openxmlformats.org/markup-compatibility/2006">
          <mc:Choice Requires="x14">
            <control shapeId="22548" r:id="rId23" name="Option Button 20">
              <controlPr defaultSize="0" autoFill="0" autoLine="0" autoPict="0">
                <anchor moveWithCells="1" sizeWithCells="1">
                  <from>
                    <xdr:col>1</xdr:col>
                    <xdr:colOff>57150</xdr:colOff>
                    <xdr:row>25</xdr:row>
                    <xdr:rowOff>200025</xdr:rowOff>
                  </from>
                  <to>
                    <xdr:col>1</xdr:col>
                    <xdr:colOff>466725</xdr:colOff>
                    <xdr:row>25</xdr:row>
                    <xdr:rowOff>419100</xdr:rowOff>
                  </to>
                </anchor>
              </controlPr>
            </control>
          </mc:Choice>
        </mc:AlternateContent>
        <mc:AlternateContent xmlns:mc="http://schemas.openxmlformats.org/markup-compatibility/2006">
          <mc:Choice Requires="x14">
            <control shapeId="22549" r:id="rId24" name="Group Box 21">
              <controlPr defaultSize="0" autoFill="0" autoPict="0">
                <anchor moveWithCells="1" sizeWithCells="1">
                  <from>
                    <xdr:col>1</xdr:col>
                    <xdr:colOff>0</xdr:colOff>
                    <xdr:row>26</xdr:row>
                    <xdr:rowOff>0</xdr:rowOff>
                  </from>
                  <to>
                    <xdr:col>5</xdr:col>
                    <xdr:colOff>800100</xdr:colOff>
                    <xdr:row>27</xdr:row>
                    <xdr:rowOff>0</xdr:rowOff>
                  </to>
                </anchor>
              </controlPr>
            </control>
          </mc:Choice>
        </mc:AlternateContent>
        <mc:AlternateContent xmlns:mc="http://schemas.openxmlformats.org/markup-compatibility/2006">
          <mc:Choice Requires="x14">
            <control shapeId="22550" r:id="rId25" name="Option Button 22">
              <controlPr defaultSize="0" autoFill="0" autoLine="0" autoPict="0">
                <anchor moveWithCells="1" sizeWithCells="1">
                  <from>
                    <xdr:col>5</xdr:col>
                    <xdr:colOff>19050</xdr:colOff>
                    <xdr:row>26</xdr:row>
                    <xdr:rowOff>200025</xdr:rowOff>
                  </from>
                  <to>
                    <xdr:col>5</xdr:col>
                    <xdr:colOff>609600</xdr:colOff>
                    <xdr:row>26</xdr:row>
                    <xdr:rowOff>419100</xdr:rowOff>
                  </to>
                </anchor>
              </controlPr>
            </control>
          </mc:Choice>
        </mc:AlternateContent>
        <mc:AlternateContent xmlns:mc="http://schemas.openxmlformats.org/markup-compatibility/2006">
          <mc:Choice Requires="x14">
            <control shapeId="22551" r:id="rId26" name="Option Button 23">
              <controlPr defaultSize="0" autoFill="0" autoLine="0" autoPict="0">
                <anchor moveWithCells="1" sizeWithCells="1">
                  <from>
                    <xdr:col>1</xdr:col>
                    <xdr:colOff>504825</xdr:colOff>
                    <xdr:row>26</xdr:row>
                    <xdr:rowOff>200025</xdr:rowOff>
                  </from>
                  <to>
                    <xdr:col>1</xdr:col>
                    <xdr:colOff>904875</xdr:colOff>
                    <xdr:row>26</xdr:row>
                    <xdr:rowOff>419100</xdr:rowOff>
                  </to>
                </anchor>
              </controlPr>
            </control>
          </mc:Choice>
        </mc:AlternateContent>
        <mc:AlternateContent xmlns:mc="http://schemas.openxmlformats.org/markup-compatibility/2006">
          <mc:Choice Requires="x14">
            <control shapeId="22552" r:id="rId27" name="Option Button 24">
              <controlPr defaultSize="0" autoFill="0" autoLine="0" autoPict="0">
                <anchor moveWithCells="1" sizeWithCells="1">
                  <from>
                    <xdr:col>1</xdr:col>
                    <xdr:colOff>57150</xdr:colOff>
                    <xdr:row>26</xdr:row>
                    <xdr:rowOff>200025</xdr:rowOff>
                  </from>
                  <to>
                    <xdr:col>1</xdr:col>
                    <xdr:colOff>466725</xdr:colOff>
                    <xdr:row>26</xdr:row>
                    <xdr:rowOff>419100</xdr:rowOff>
                  </to>
                </anchor>
              </controlPr>
            </control>
          </mc:Choice>
        </mc:AlternateContent>
        <mc:AlternateContent xmlns:mc="http://schemas.openxmlformats.org/markup-compatibility/2006">
          <mc:Choice Requires="x14">
            <control shapeId="22553" r:id="rId28" name="Group Box 25">
              <controlPr defaultSize="0" autoFill="0" autoPict="0">
                <anchor moveWithCells="1" sizeWithCells="1">
                  <from>
                    <xdr:col>1</xdr:col>
                    <xdr:colOff>0</xdr:colOff>
                    <xdr:row>27</xdr:row>
                    <xdr:rowOff>0</xdr:rowOff>
                  </from>
                  <to>
                    <xdr:col>5</xdr:col>
                    <xdr:colOff>800100</xdr:colOff>
                    <xdr:row>28</xdr:row>
                    <xdr:rowOff>0</xdr:rowOff>
                  </to>
                </anchor>
              </controlPr>
            </control>
          </mc:Choice>
        </mc:AlternateContent>
        <mc:AlternateContent xmlns:mc="http://schemas.openxmlformats.org/markup-compatibility/2006">
          <mc:Choice Requires="x14">
            <control shapeId="22554" r:id="rId29" name="Option Button 26">
              <controlPr defaultSize="0" autoFill="0" autoLine="0" autoPict="0">
                <anchor moveWithCells="1" sizeWithCells="1">
                  <from>
                    <xdr:col>5</xdr:col>
                    <xdr:colOff>19050</xdr:colOff>
                    <xdr:row>27</xdr:row>
                    <xdr:rowOff>200025</xdr:rowOff>
                  </from>
                  <to>
                    <xdr:col>5</xdr:col>
                    <xdr:colOff>609600</xdr:colOff>
                    <xdr:row>27</xdr:row>
                    <xdr:rowOff>419100</xdr:rowOff>
                  </to>
                </anchor>
              </controlPr>
            </control>
          </mc:Choice>
        </mc:AlternateContent>
        <mc:AlternateContent xmlns:mc="http://schemas.openxmlformats.org/markup-compatibility/2006">
          <mc:Choice Requires="x14">
            <control shapeId="22555" r:id="rId30" name="Option Button 27">
              <controlPr defaultSize="0" autoFill="0" autoLine="0" autoPict="0">
                <anchor moveWithCells="1" sizeWithCells="1">
                  <from>
                    <xdr:col>1</xdr:col>
                    <xdr:colOff>504825</xdr:colOff>
                    <xdr:row>27</xdr:row>
                    <xdr:rowOff>200025</xdr:rowOff>
                  </from>
                  <to>
                    <xdr:col>1</xdr:col>
                    <xdr:colOff>904875</xdr:colOff>
                    <xdr:row>27</xdr:row>
                    <xdr:rowOff>419100</xdr:rowOff>
                  </to>
                </anchor>
              </controlPr>
            </control>
          </mc:Choice>
        </mc:AlternateContent>
        <mc:AlternateContent xmlns:mc="http://schemas.openxmlformats.org/markup-compatibility/2006">
          <mc:Choice Requires="x14">
            <control shapeId="22556" r:id="rId31" name="Option Button 28">
              <controlPr defaultSize="0" autoFill="0" autoLine="0" autoPict="0">
                <anchor moveWithCells="1" sizeWithCells="1">
                  <from>
                    <xdr:col>1</xdr:col>
                    <xdr:colOff>57150</xdr:colOff>
                    <xdr:row>27</xdr:row>
                    <xdr:rowOff>200025</xdr:rowOff>
                  </from>
                  <to>
                    <xdr:col>1</xdr:col>
                    <xdr:colOff>466725</xdr:colOff>
                    <xdr:row>27</xdr:row>
                    <xdr:rowOff>419100</xdr:rowOff>
                  </to>
                </anchor>
              </controlPr>
            </control>
          </mc:Choice>
        </mc:AlternateContent>
        <mc:AlternateContent xmlns:mc="http://schemas.openxmlformats.org/markup-compatibility/2006">
          <mc:Choice Requires="x14">
            <control shapeId="22557" r:id="rId32" name="Group Box 29">
              <controlPr defaultSize="0" autoFill="0" autoPict="0">
                <anchor moveWithCells="1" sizeWithCells="1">
                  <from>
                    <xdr:col>1</xdr:col>
                    <xdr:colOff>0</xdr:colOff>
                    <xdr:row>31</xdr:row>
                    <xdr:rowOff>0</xdr:rowOff>
                  </from>
                  <to>
                    <xdr:col>5</xdr:col>
                    <xdr:colOff>800100</xdr:colOff>
                    <xdr:row>32</xdr:row>
                    <xdr:rowOff>0</xdr:rowOff>
                  </to>
                </anchor>
              </controlPr>
            </control>
          </mc:Choice>
        </mc:AlternateContent>
        <mc:AlternateContent xmlns:mc="http://schemas.openxmlformats.org/markup-compatibility/2006">
          <mc:Choice Requires="x14">
            <control shapeId="22558" r:id="rId33" name="Option Button 30">
              <controlPr defaultSize="0" autoFill="0" autoLine="0" autoPict="0">
                <anchor moveWithCells="1" sizeWithCells="1">
                  <from>
                    <xdr:col>5</xdr:col>
                    <xdr:colOff>19050</xdr:colOff>
                    <xdr:row>31</xdr:row>
                    <xdr:rowOff>200025</xdr:rowOff>
                  </from>
                  <to>
                    <xdr:col>5</xdr:col>
                    <xdr:colOff>609600</xdr:colOff>
                    <xdr:row>31</xdr:row>
                    <xdr:rowOff>419100</xdr:rowOff>
                  </to>
                </anchor>
              </controlPr>
            </control>
          </mc:Choice>
        </mc:AlternateContent>
        <mc:AlternateContent xmlns:mc="http://schemas.openxmlformats.org/markup-compatibility/2006">
          <mc:Choice Requires="x14">
            <control shapeId="22559" r:id="rId34" name="Option Button 31">
              <controlPr defaultSize="0" autoFill="0" autoLine="0" autoPict="0">
                <anchor moveWithCells="1" sizeWithCells="1">
                  <from>
                    <xdr:col>1</xdr:col>
                    <xdr:colOff>504825</xdr:colOff>
                    <xdr:row>31</xdr:row>
                    <xdr:rowOff>200025</xdr:rowOff>
                  </from>
                  <to>
                    <xdr:col>1</xdr:col>
                    <xdr:colOff>904875</xdr:colOff>
                    <xdr:row>31</xdr:row>
                    <xdr:rowOff>419100</xdr:rowOff>
                  </to>
                </anchor>
              </controlPr>
            </control>
          </mc:Choice>
        </mc:AlternateContent>
        <mc:AlternateContent xmlns:mc="http://schemas.openxmlformats.org/markup-compatibility/2006">
          <mc:Choice Requires="x14">
            <control shapeId="22560" r:id="rId35" name="Option Button 32">
              <controlPr defaultSize="0" autoFill="0" autoLine="0" autoPict="0">
                <anchor moveWithCells="1" sizeWithCells="1">
                  <from>
                    <xdr:col>1</xdr:col>
                    <xdr:colOff>57150</xdr:colOff>
                    <xdr:row>31</xdr:row>
                    <xdr:rowOff>200025</xdr:rowOff>
                  </from>
                  <to>
                    <xdr:col>1</xdr:col>
                    <xdr:colOff>466725</xdr:colOff>
                    <xdr:row>31</xdr:row>
                    <xdr:rowOff>419100</xdr:rowOff>
                  </to>
                </anchor>
              </controlPr>
            </control>
          </mc:Choice>
        </mc:AlternateContent>
        <mc:AlternateContent xmlns:mc="http://schemas.openxmlformats.org/markup-compatibility/2006">
          <mc:Choice Requires="x14">
            <control shapeId="22561" r:id="rId36" name="Group Box 33">
              <controlPr defaultSize="0" autoFill="0" autoPict="0">
                <anchor moveWithCells="1" sizeWithCells="1">
                  <from>
                    <xdr:col>1</xdr:col>
                    <xdr:colOff>0</xdr:colOff>
                    <xdr:row>32</xdr:row>
                    <xdr:rowOff>0</xdr:rowOff>
                  </from>
                  <to>
                    <xdr:col>5</xdr:col>
                    <xdr:colOff>800100</xdr:colOff>
                    <xdr:row>33</xdr:row>
                    <xdr:rowOff>0</xdr:rowOff>
                  </to>
                </anchor>
              </controlPr>
            </control>
          </mc:Choice>
        </mc:AlternateContent>
        <mc:AlternateContent xmlns:mc="http://schemas.openxmlformats.org/markup-compatibility/2006">
          <mc:Choice Requires="x14">
            <control shapeId="22562" r:id="rId37" name="Option Button 34">
              <controlPr defaultSize="0" autoFill="0" autoLine="0" autoPict="0">
                <anchor moveWithCells="1" sizeWithCells="1">
                  <from>
                    <xdr:col>5</xdr:col>
                    <xdr:colOff>19050</xdr:colOff>
                    <xdr:row>32</xdr:row>
                    <xdr:rowOff>200025</xdr:rowOff>
                  </from>
                  <to>
                    <xdr:col>5</xdr:col>
                    <xdr:colOff>609600</xdr:colOff>
                    <xdr:row>32</xdr:row>
                    <xdr:rowOff>419100</xdr:rowOff>
                  </to>
                </anchor>
              </controlPr>
            </control>
          </mc:Choice>
        </mc:AlternateContent>
        <mc:AlternateContent xmlns:mc="http://schemas.openxmlformats.org/markup-compatibility/2006">
          <mc:Choice Requires="x14">
            <control shapeId="22563" r:id="rId38" name="Option Button 35">
              <controlPr defaultSize="0" autoFill="0" autoLine="0" autoPict="0">
                <anchor moveWithCells="1" sizeWithCells="1">
                  <from>
                    <xdr:col>1</xdr:col>
                    <xdr:colOff>504825</xdr:colOff>
                    <xdr:row>32</xdr:row>
                    <xdr:rowOff>200025</xdr:rowOff>
                  </from>
                  <to>
                    <xdr:col>1</xdr:col>
                    <xdr:colOff>904875</xdr:colOff>
                    <xdr:row>32</xdr:row>
                    <xdr:rowOff>419100</xdr:rowOff>
                  </to>
                </anchor>
              </controlPr>
            </control>
          </mc:Choice>
        </mc:AlternateContent>
        <mc:AlternateContent xmlns:mc="http://schemas.openxmlformats.org/markup-compatibility/2006">
          <mc:Choice Requires="x14">
            <control shapeId="22564" r:id="rId39" name="Option Button 36">
              <controlPr defaultSize="0" autoFill="0" autoLine="0" autoPict="0">
                <anchor moveWithCells="1" sizeWithCells="1">
                  <from>
                    <xdr:col>1</xdr:col>
                    <xdr:colOff>57150</xdr:colOff>
                    <xdr:row>32</xdr:row>
                    <xdr:rowOff>200025</xdr:rowOff>
                  </from>
                  <to>
                    <xdr:col>1</xdr:col>
                    <xdr:colOff>466725</xdr:colOff>
                    <xdr:row>32</xdr:row>
                    <xdr:rowOff>419100</xdr:rowOff>
                  </to>
                </anchor>
              </controlPr>
            </control>
          </mc:Choice>
        </mc:AlternateContent>
        <mc:AlternateContent xmlns:mc="http://schemas.openxmlformats.org/markup-compatibility/2006">
          <mc:Choice Requires="x14">
            <control shapeId="22565" r:id="rId40" name="Group Box 37">
              <controlPr defaultSize="0" autoFill="0" autoPict="0">
                <anchor moveWithCells="1" sizeWithCells="1">
                  <from>
                    <xdr:col>1</xdr:col>
                    <xdr:colOff>0</xdr:colOff>
                    <xdr:row>33</xdr:row>
                    <xdr:rowOff>0</xdr:rowOff>
                  </from>
                  <to>
                    <xdr:col>5</xdr:col>
                    <xdr:colOff>800100</xdr:colOff>
                    <xdr:row>34</xdr:row>
                    <xdr:rowOff>0</xdr:rowOff>
                  </to>
                </anchor>
              </controlPr>
            </control>
          </mc:Choice>
        </mc:AlternateContent>
        <mc:AlternateContent xmlns:mc="http://schemas.openxmlformats.org/markup-compatibility/2006">
          <mc:Choice Requires="x14">
            <control shapeId="22566" r:id="rId41" name="Option Button 38">
              <controlPr defaultSize="0" autoFill="0" autoLine="0" autoPict="0">
                <anchor moveWithCells="1" sizeWithCells="1">
                  <from>
                    <xdr:col>5</xdr:col>
                    <xdr:colOff>19050</xdr:colOff>
                    <xdr:row>33</xdr:row>
                    <xdr:rowOff>200025</xdr:rowOff>
                  </from>
                  <to>
                    <xdr:col>5</xdr:col>
                    <xdr:colOff>609600</xdr:colOff>
                    <xdr:row>33</xdr:row>
                    <xdr:rowOff>419100</xdr:rowOff>
                  </to>
                </anchor>
              </controlPr>
            </control>
          </mc:Choice>
        </mc:AlternateContent>
        <mc:AlternateContent xmlns:mc="http://schemas.openxmlformats.org/markup-compatibility/2006">
          <mc:Choice Requires="x14">
            <control shapeId="22567" r:id="rId42" name="Option Button 39">
              <controlPr defaultSize="0" autoFill="0" autoLine="0" autoPict="0">
                <anchor moveWithCells="1" sizeWithCells="1">
                  <from>
                    <xdr:col>1</xdr:col>
                    <xdr:colOff>504825</xdr:colOff>
                    <xdr:row>33</xdr:row>
                    <xdr:rowOff>200025</xdr:rowOff>
                  </from>
                  <to>
                    <xdr:col>1</xdr:col>
                    <xdr:colOff>904875</xdr:colOff>
                    <xdr:row>33</xdr:row>
                    <xdr:rowOff>419100</xdr:rowOff>
                  </to>
                </anchor>
              </controlPr>
            </control>
          </mc:Choice>
        </mc:AlternateContent>
        <mc:AlternateContent xmlns:mc="http://schemas.openxmlformats.org/markup-compatibility/2006">
          <mc:Choice Requires="x14">
            <control shapeId="22568" r:id="rId43" name="Option Button 40">
              <controlPr defaultSize="0" autoFill="0" autoLine="0" autoPict="0">
                <anchor moveWithCells="1" sizeWithCells="1">
                  <from>
                    <xdr:col>1</xdr:col>
                    <xdr:colOff>57150</xdr:colOff>
                    <xdr:row>33</xdr:row>
                    <xdr:rowOff>200025</xdr:rowOff>
                  </from>
                  <to>
                    <xdr:col>1</xdr:col>
                    <xdr:colOff>466725</xdr:colOff>
                    <xdr:row>33</xdr:row>
                    <xdr:rowOff>419100</xdr:rowOff>
                  </to>
                </anchor>
              </controlPr>
            </control>
          </mc:Choice>
        </mc:AlternateContent>
        <mc:AlternateContent xmlns:mc="http://schemas.openxmlformats.org/markup-compatibility/2006">
          <mc:Choice Requires="x14">
            <control shapeId="22569" r:id="rId44" name="Group Box 41">
              <controlPr defaultSize="0" autoFill="0" autoPict="0">
                <anchor moveWithCells="1" sizeWithCells="1">
                  <from>
                    <xdr:col>1</xdr:col>
                    <xdr:colOff>0</xdr:colOff>
                    <xdr:row>34</xdr:row>
                    <xdr:rowOff>0</xdr:rowOff>
                  </from>
                  <to>
                    <xdr:col>5</xdr:col>
                    <xdr:colOff>800100</xdr:colOff>
                    <xdr:row>35</xdr:row>
                    <xdr:rowOff>0</xdr:rowOff>
                  </to>
                </anchor>
              </controlPr>
            </control>
          </mc:Choice>
        </mc:AlternateContent>
        <mc:AlternateContent xmlns:mc="http://schemas.openxmlformats.org/markup-compatibility/2006">
          <mc:Choice Requires="x14">
            <control shapeId="22570" r:id="rId45" name="Option Button 42">
              <controlPr defaultSize="0" autoFill="0" autoLine="0" autoPict="0">
                <anchor moveWithCells="1" sizeWithCells="1">
                  <from>
                    <xdr:col>5</xdr:col>
                    <xdr:colOff>19050</xdr:colOff>
                    <xdr:row>34</xdr:row>
                    <xdr:rowOff>200025</xdr:rowOff>
                  </from>
                  <to>
                    <xdr:col>5</xdr:col>
                    <xdr:colOff>609600</xdr:colOff>
                    <xdr:row>34</xdr:row>
                    <xdr:rowOff>419100</xdr:rowOff>
                  </to>
                </anchor>
              </controlPr>
            </control>
          </mc:Choice>
        </mc:AlternateContent>
        <mc:AlternateContent xmlns:mc="http://schemas.openxmlformats.org/markup-compatibility/2006">
          <mc:Choice Requires="x14">
            <control shapeId="22571" r:id="rId46" name="Option Button 43">
              <controlPr defaultSize="0" autoFill="0" autoLine="0" autoPict="0">
                <anchor moveWithCells="1" sizeWithCells="1">
                  <from>
                    <xdr:col>1</xdr:col>
                    <xdr:colOff>504825</xdr:colOff>
                    <xdr:row>34</xdr:row>
                    <xdr:rowOff>200025</xdr:rowOff>
                  </from>
                  <to>
                    <xdr:col>1</xdr:col>
                    <xdr:colOff>904875</xdr:colOff>
                    <xdr:row>34</xdr:row>
                    <xdr:rowOff>419100</xdr:rowOff>
                  </to>
                </anchor>
              </controlPr>
            </control>
          </mc:Choice>
        </mc:AlternateContent>
        <mc:AlternateContent xmlns:mc="http://schemas.openxmlformats.org/markup-compatibility/2006">
          <mc:Choice Requires="x14">
            <control shapeId="22572" r:id="rId47" name="Option Button 44">
              <controlPr defaultSize="0" autoFill="0" autoLine="0" autoPict="0">
                <anchor moveWithCells="1" sizeWithCells="1">
                  <from>
                    <xdr:col>1</xdr:col>
                    <xdr:colOff>57150</xdr:colOff>
                    <xdr:row>34</xdr:row>
                    <xdr:rowOff>200025</xdr:rowOff>
                  </from>
                  <to>
                    <xdr:col>1</xdr:col>
                    <xdr:colOff>466725</xdr:colOff>
                    <xdr:row>34</xdr:row>
                    <xdr:rowOff>419100</xdr:rowOff>
                  </to>
                </anchor>
              </controlPr>
            </control>
          </mc:Choice>
        </mc:AlternateContent>
        <mc:AlternateContent xmlns:mc="http://schemas.openxmlformats.org/markup-compatibility/2006">
          <mc:Choice Requires="x14">
            <control shapeId="22573" r:id="rId48" name="Group Box 45">
              <controlPr defaultSize="0" autoFill="0" autoPict="0">
                <anchor moveWithCells="1" sizeWithCells="1">
                  <from>
                    <xdr:col>1</xdr:col>
                    <xdr:colOff>0</xdr:colOff>
                    <xdr:row>47</xdr:row>
                    <xdr:rowOff>0</xdr:rowOff>
                  </from>
                  <to>
                    <xdr:col>5</xdr:col>
                    <xdr:colOff>800100</xdr:colOff>
                    <xdr:row>48</xdr:row>
                    <xdr:rowOff>0</xdr:rowOff>
                  </to>
                </anchor>
              </controlPr>
            </control>
          </mc:Choice>
        </mc:AlternateContent>
        <mc:AlternateContent xmlns:mc="http://schemas.openxmlformats.org/markup-compatibility/2006">
          <mc:Choice Requires="x14">
            <control shapeId="22574" r:id="rId49" name="Option Button 46">
              <controlPr defaultSize="0" autoFill="0" autoLine="0" autoPict="0">
                <anchor moveWithCells="1" sizeWithCells="1">
                  <from>
                    <xdr:col>5</xdr:col>
                    <xdr:colOff>19050</xdr:colOff>
                    <xdr:row>47</xdr:row>
                    <xdr:rowOff>200025</xdr:rowOff>
                  </from>
                  <to>
                    <xdr:col>5</xdr:col>
                    <xdr:colOff>609600</xdr:colOff>
                    <xdr:row>47</xdr:row>
                    <xdr:rowOff>419100</xdr:rowOff>
                  </to>
                </anchor>
              </controlPr>
            </control>
          </mc:Choice>
        </mc:AlternateContent>
        <mc:AlternateContent xmlns:mc="http://schemas.openxmlformats.org/markup-compatibility/2006">
          <mc:Choice Requires="x14">
            <control shapeId="22575" r:id="rId50" name="Option Button 47">
              <controlPr defaultSize="0" autoFill="0" autoLine="0" autoPict="0">
                <anchor moveWithCells="1" sizeWithCells="1">
                  <from>
                    <xdr:col>1</xdr:col>
                    <xdr:colOff>504825</xdr:colOff>
                    <xdr:row>47</xdr:row>
                    <xdr:rowOff>200025</xdr:rowOff>
                  </from>
                  <to>
                    <xdr:col>1</xdr:col>
                    <xdr:colOff>904875</xdr:colOff>
                    <xdr:row>47</xdr:row>
                    <xdr:rowOff>419100</xdr:rowOff>
                  </to>
                </anchor>
              </controlPr>
            </control>
          </mc:Choice>
        </mc:AlternateContent>
        <mc:AlternateContent xmlns:mc="http://schemas.openxmlformats.org/markup-compatibility/2006">
          <mc:Choice Requires="x14">
            <control shapeId="22576" r:id="rId51" name="Option Button 48">
              <controlPr defaultSize="0" autoFill="0" autoLine="0" autoPict="0">
                <anchor moveWithCells="1" sizeWithCells="1">
                  <from>
                    <xdr:col>1</xdr:col>
                    <xdr:colOff>57150</xdr:colOff>
                    <xdr:row>47</xdr:row>
                    <xdr:rowOff>200025</xdr:rowOff>
                  </from>
                  <to>
                    <xdr:col>1</xdr:col>
                    <xdr:colOff>466725</xdr:colOff>
                    <xdr:row>47</xdr:row>
                    <xdr:rowOff>419100</xdr:rowOff>
                  </to>
                </anchor>
              </controlPr>
            </control>
          </mc:Choice>
        </mc:AlternateContent>
        <mc:AlternateContent xmlns:mc="http://schemas.openxmlformats.org/markup-compatibility/2006">
          <mc:Choice Requires="x14">
            <control shapeId="22577" r:id="rId52" name="Group Box 49">
              <controlPr defaultSize="0" autoFill="0" autoPict="0">
                <anchor moveWithCells="1" sizeWithCells="1">
                  <from>
                    <xdr:col>1</xdr:col>
                    <xdr:colOff>0</xdr:colOff>
                    <xdr:row>48</xdr:row>
                    <xdr:rowOff>0</xdr:rowOff>
                  </from>
                  <to>
                    <xdr:col>5</xdr:col>
                    <xdr:colOff>800100</xdr:colOff>
                    <xdr:row>49</xdr:row>
                    <xdr:rowOff>0</xdr:rowOff>
                  </to>
                </anchor>
              </controlPr>
            </control>
          </mc:Choice>
        </mc:AlternateContent>
        <mc:AlternateContent xmlns:mc="http://schemas.openxmlformats.org/markup-compatibility/2006">
          <mc:Choice Requires="x14">
            <control shapeId="22578" r:id="rId53" name="Option Button 50">
              <controlPr defaultSize="0" autoFill="0" autoLine="0" autoPict="0">
                <anchor moveWithCells="1" sizeWithCells="1">
                  <from>
                    <xdr:col>5</xdr:col>
                    <xdr:colOff>19050</xdr:colOff>
                    <xdr:row>48</xdr:row>
                    <xdr:rowOff>200025</xdr:rowOff>
                  </from>
                  <to>
                    <xdr:col>5</xdr:col>
                    <xdr:colOff>609600</xdr:colOff>
                    <xdr:row>48</xdr:row>
                    <xdr:rowOff>419100</xdr:rowOff>
                  </to>
                </anchor>
              </controlPr>
            </control>
          </mc:Choice>
        </mc:AlternateContent>
        <mc:AlternateContent xmlns:mc="http://schemas.openxmlformats.org/markup-compatibility/2006">
          <mc:Choice Requires="x14">
            <control shapeId="22579" r:id="rId54" name="Option Button 51">
              <controlPr defaultSize="0" autoFill="0" autoLine="0" autoPict="0">
                <anchor moveWithCells="1" sizeWithCells="1">
                  <from>
                    <xdr:col>1</xdr:col>
                    <xdr:colOff>504825</xdr:colOff>
                    <xdr:row>48</xdr:row>
                    <xdr:rowOff>200025</xdr:rowOff>
                  </from>
                  <to>
                    <xdr:col>1</xdr:col>
                    <xdr:colOff>904875</xdr:colOff>
                    <xdr:row>48</xdr:row>
                    <xdr:rowOff>419100</xdr:rowOff>
                  </to>
                </anchor>
              </controlPr>
            </control>
          </mc:Choice>
        </mc:AlternateContent>
        <mc:AlternateContent xmlns:mc="http://schemas.openxmlformats.org/markup-compatibility/2006">
          <mc:Choice Requires="x14">
            <control shapeId="22580" r:id="rId55" name="Option Button 52">
              <controlPr defaultSize="0" autoFill="0" autoLine="0" autoPict="0">
                <anchor moveWithCells="1" sizeWithCells="1">
                  <from>
                    <xdr:col>1</xdr:col>
                    <xdr:colOff>57150</xdr:colOff>
                    <xdr:row>48</xdr:row>
                    <xdr:rowOff>200025</xdr:rowOff>
                  </from>
                  <to>
                    <xdr:col>1</xdr:col>
                    <xdr:colOff>466725</xdr:colOff>
                    <xdr:row>48</xdr:row>
                    <xdr:rowOff>419100</xdr:rowOff>
                  </to>
                </anchor>
              </controlPr>
            </control>
          </mc:Choice>
        </mc:AlternateContent>
        <mc:AlternateContent xmlns:mc="http://schemas.openxmlformats.org/markup-compatibility/2006">
          <mc:Choice Requires="x14">
            <control shapeId="22581" r:id="rId56" name="Group Box 53">
              <controlPr defaultSize="0" autoFill="0" autoPict="0">
                <anchor moveWithCells="1" sizeWithCells="1">
                  <from>
                    <xdr:col>1</xdr:col>
                    <xdr:colOff>0</xdr:colOff>
                    <xdr:row>49</xdr:row>
                    <xdr:rowOff>0</xdr:rowOff>
                  </from>
                  <to>
                    <xdr:col>5</xdr:col>
                    <xdr:colOff>800100</xdr:colOff>
                    <xdr:row>50</xdr:row>
                    <xdr:rowOff>0</xdr:rowOff>
                  </to>
                </anchor>
              </controlPr>
            </control>
          </mc:Choice>
        </mc:AlternateContent>
        <mc:AlternateContent xmlns:mc="http://schemas.openxmlformats.org/markup-compatibility/2006">
          <mc:Choice Requires="x14">
            <control shapeId="22582" r:id="rId57" name="Option Button 54">
              <controlPr defaultSize="0" autoFill="0" autoLine="0" autoPict="0">
                <anchor moveWithCells="1" sizeWithCells="1">
                  <from>
                    <xdr:col>5</xdr:col>
                    <xdr:colOff>19050</xdr:colOff>
                    <xdr:row>49</xdr:row>
                    <xdr:rowOff>200025</xdr:rowOff>
                  </from>
                  <to>
                    <xdr:col>5</xdr:col>
                    <xdr:colOff>609600</xdr:colOff>
                    <xdr:row>49</xdr:row>
                    <xdr:rowOff>419100</xdr:rowOff>
                  </to>
                </anchor>
              </controlPr>
            </control>
          </mc:Choice>
        </mc:AlternateContent>
        <mc:AlternateContent xmlns:mc="http://schemas.openxmlformats.org/markup-compatibility/2006">
          <mc:Choice Requires="x14">
            <control shapeId="22583" r:id="rId58" name="Option Button 55">
              <controlPr defaultSize="0" autoFill="0" autoLine="0" autoPict="0">
                <anchor moveWithCells="1" sizeWithCells="1">
                  <from>
                    <xdr:col>1</xdr:col>
                    <xdr:colOff>504825</xdr:colOff>
                    <xdr:row>49</xdr:row>
                    <xdr:rowOff>200025</xdr:rowOff>
                  </from>
                  <to>
                    <xdr:col>1</xdr:col>
                    <xdr:colOff>904875</xdr:colOff>
                    <xdr:row>49</xdr:row>
                    <xdr:rowOff>419100</xdr:rowOff>
                  </to>
                </anchor>
              </controlPr>
            </control>
          </mc:Choice>
        </mc:AlternateContent>
        <mc:AlternateContent xmlns:mc="http://schemas.openxmlformats.org/markup-compatibility/2006">
          <mc:Choice Requires="x14">
            <control shapeId="22584" r:id="rId59" name="Option Button 56">
              <controlPr defaultSize="0" autoFill="0" autoLine="0" autoPict="0">
                <anchor moveWithCells="1" sizeWithCells="1">
                  <from>
                    <xdr:col>1</xdr:col>
                    <xdr:colOff>57150</xdr:colOff>
                    <xdr:row>49</xdr:row>
                    <xdr:rowOff>200025</xdr:rowOff>
                  </from>
                  <to>
                    <xdr:col>1</xdr:col>
                    <xdr:colOff>466725</xdr:colOff>
                    <xdr:row>49</xdr:row>
                    <xdr:rowOff>419100</xdr:rowOff>
                  </to>
                </anchor>
              </controlPr>
            </control>
          </mc:Choice>
        </mc:AlternateContent>
        <mc:AlternateContent xmlns:mc="http://schemas.openxmlformats.org/markup-compatibility/2006">
          <mc:Choice Requires="x14">
            <control shapeId="22585" r:id="rId60" name="Group Box 57">
              <controlPr defaultSize="0" autoFill="0" autoPict="0">
                <anchor moveWithCells="1" sizeWithCells="1">
                  <from>
                    <xdr:col>1</xdr:col>
                    <xdr:colOff>0</xdr:colOff>
                    <xdr:row>53</xdr:row>
                    <xdr:rowOff>0</xdr:rowOff>
                  </from>
                  <to>
                    <xdr:col>5</xdr:col>
                    <xdr:colOff>800100</xdr:colOff>
                    <xdr:row>54</xdr:row>
                    <xdr:rowOff>0</xdr:rowOff>
                  </to>
                </anchor>
              </controlPr>
            </control>
          </mc:Choice>
        </mc:AlternateContent>
        <mc:AlternateContent xmlns:mc="http://schemas.openxmlformats.org/markup-compatibility/2006">
          <mc:Choice Requires="x14">
            <control shapeId="22586" r:id="rId61" name="Option Button 58">
              <controlPr defaultSize="0" autoFill="0" autoLine="0" autoPict="0">
                <anchor moveWithCells="1" sizeWithCells="1">
                  <from>
                    <xdr:col>5</xdr:col>
                    <xdr:colOff>19050</xdr:colOff>
                    <xdr:row>53</xdr:row>
                    <xdr:rowOff>200025</xdr:rowOff>
                  </from>
                  <to>
                    <xdr:col>5</xdr:col>
                    <xdr:colOff>609600</xdr:colOff>
                    <xdr:row>53</xdr:row>
                    <xdr:rowOff>419100</xdr:rowOff>
                  </to>
                </anchor>
              </controlPr>
            </control>
          </mc:Choice>
        </mc:AlternateContent>
        <mc:AlternateContent xmlns:mc="http://schemas.openxmlformats.org/markup-compatibility/2006">
          <mc:Choice Requires="x14">
            <control shapeId="22587" r:id="rId62" name="Option Button 59">
              <controlPr defaultSize="0" autoFill="0" autoLine="0" autoPict="0">
                <anchor moveWithCells="1" sizeWithCells="1">
                  <from>
                    <xdr:col>1</xdr:col>
                    <xdr:colOff>504825</xdr:colOff>
                    <xdr:row>53</xdr:row>
                    <xdr:rowOff>200025</xdr:rowOff>
                  </from>
                  <to>
                    <xdr:col>1</xdr:col>
                    <xdr:colOff>904875</xdr:colOff>
                    <xdr:row>53</xdr:row>
                    <xdr:rowOff>419100</xdr:rowOff>
                  </to>
                </anchor>
              </controlPr>
            </control>
          </mc:Choice>
        </mc:AlternateContent>
        <mc:AlternateContent xmlns:mc="http://schemas.openxmlformats.org/markup-compatibility/2006">
          <mc:Choice Requires="x14">
            <control shapeId="22588" r:id="rId63" name="Option Button 60">
              <controlPr defaultSize="0" autoFill="0" autoLine="0" autoPict="0">
                <anchor moveWithCells="1" sizeWithCells="1">
                  <from>
                    <xdr:col>1</xdr:col>
                    <xdr:colOff>57150</xdr:colOff>
                    <xdr:row>53</xdr:row>
                    <xdr:rowOff>200025</xdr:rowOff>
                  </from>
                  <to>
                    <xdr:col>1</xdr:col>
                    <xdr:colOff>466725</xdr:colOff>
                    <xdr:row>53</xdr:row>
                    <xdr:rowOff>419100</xdr:rowOff>
                  </to>
                </anchor>
              </controlPr>
            </control>
          </mc:Choice>
        </mc:AlternateContent>
        <mc:AlternateContent xmlns:mc="http://schemas.openxmlformats.org/markup-compatibility/2006">
          <mc:Choice Requires="x14">
            <control shapeId="22589" r:id="rId64" name="Group Box 61">
              <controlPr defaultSize="0" autoFill="0" autoPict="0">
                <anchor moveWithCells="1" sizeWithCells="1">
                  <from>
                    <xdr:col>1</xdr:col>
                    <xdr:colOff>0</xdr:colOff>
                    <xdr:row>54</xdr:row>
                    <xdr:rowOff>0</xdr:rowOff>
                  </from>
                  <to>
                    <xdr:col>5</xdr:col>
                    <xdr:colOff>800100</xdr:colOff>
                    <xdr:row>55</xdr:row>
                    <xdr:rowOff>0</xdr:rowOff>
                  </to>
                </anchor>
              </controlPr>
            </control>
          </mc:Choice>
        </mc:AlternateContent>
        <mc:AlternateContent xmlns:mc="http://schemas.openxmlformats.org/markup-compatibility/2006">
          <mc:Choice Requires="x14">
            <control shapeId="22590" r:id="rId65" name="Option Button 62">
              <controlPr defaultSize="0" autoFill="0" autoLine="0" autoPict="0">
                <anchor moveWithCells="1" sizeWithCells="1">
                  <from>
                    <xdr:col>5</xdr:col>
                    <xdr:colOff>19050</xdr:colOff>
                    <xdr:row>54</xdr:row>
                    <xdr:rowOff>200025</xdr:rowOff>
                  </from>
                  <to>
                    <xdr:col>5</xdr:col>
                    <xdr:colOff>609600</xdr:colOff>
                    <xdr:row>54</xdr:row>
                    <xdr:rowOff>419100</xdr:rowOff>
                  </to>
                </anchor>
              </controlPr>
            </control>
          </mc:Choice>
        </mc:AlternateContent>
        <mc:AlternateContent xmlns:mc="http://schemas.openxmlformats.org/markup-compatibility/2006">
          <mc:Choice Requires="x14">
            <control shapeId="22591" r:id="rId66" name="Option Button 63">
              <controlPr defaultSize="0" autoFill="0" autoLine="0" autoPict="0">
                <anchor moveWithCells="1" sizeWithCells="1">
                  <from>
                    <xdr:col>1</xdr:col>
                    <xdr:colOff>504825</xdr:colOff>
                    <xdr:row>54</xdr:row>
                    <xdr:rowOff>200025</xdr:rowOff>
                  </from>
                  <to>
                    <xdr:col>1</xdr:col>
                    <xdr:colOff>904875</xdr:colOff>
                    <xdr:row>54</xdr:row>
                    <xdr:rowOff>419100</xdr:rowOff>
                  </to>
                </anchor>
              </controlPr>
            </control>
          </mc:Choice>
        </mc:AlternateContent>
        <mc:AlternateContent xmlns:mc="http://schemas.openxmlformats.org/markup-compatibility/2006">
          <mc:Choice Requires="x14">
            <control shapeId="22592" r:id="rId67" name="Option Button 64">
              <controlPr defaultSize="0" autoFill="0" autoLine="0" autoPict="0">
                <anchor moveWithCells="1" sizeWithCells="1">
                  <from>
                    <xdr:col>1</xdr:col>
                    <xdr:colOff>57150</xdr:colOff>
                    <xdr:row>54</xdr:row>
                    <xdr:rowOff>200025</xdr:rowOff>
                  </from>
                  <to>
                    <xdr:col>1</xdr:col>
                    <xdr:colOff>466725</xdr:colOff>
                    <xdr:row>54</xdr:row>
                    <xdr:rowOff>419100</xdr:rowOff>
                  </to>
                </anchor>
              </controlPr>
            </control>
          </mc:Choice>
        </mc:AlternateContent>
        <mc:AlternateContent xmlns:mc="http://schemas.openxmlformats.org/markup-compatibility/2006">
          <mc:Choice Requires="x14">
            <control shapeId="22593" r:id="rId68" name="Group Box 65">
              <controlPr defaultSize="0" autoFill="0" autoPict="0">
                <anchor moveWithCells="1" sizeWithCells="1">
                  <from>
                    <xdr:col>1</xdr:col>
                    <xdr:colOff>0</xdr:colOff>
                    <xdr:row>55</xdr:row>
                    <xdr:rowOff>0</xdr:rowOff>
                  </from>
                  <to>
                    <xdr:col>5</xdr:col>
                    <xdr:colOff>800100</xdr:colOff>
                    <xdr:row>56</xdr:row>
                    <xdr:rowOff>0</xdr:rowOff>
                  </to>
                </anchor>
              </controlPr>
            </control>
          </mc:Choice>
        </mc:AlternateContent>
        <mc:AlternateContent xmlns:mc="http://schemas.openxmlformats.org/markup-compatibility/2006">
          <mc:Choice Requires="x14">
            <control shapeId="22594" r:id="rId69" name="Option Button 66">
              <controlPr defaultSize="0" autoFill="0" autoLine="0" autoPict="0">
                <anchor moveWithCells="1" sizeWithCells="1">
                  <from>
                    <xdr:col>5</xdr:col>
                    <xdr:colOff>19050</xdr:colOff>
                    <xdr:row>55</xdr:row>
                    <xdr:rowOff>200025</xdr:rowOff>
                  </from>
                  <to>
                    <xdr:col>5</xdr:col>
                    <xdr:colOff>609600</xdr:colOff>
                    <xdr:row>55</xdr:row>
                    <xdr:rowOff>419100</xdr:rowOff>
                  </to>
                </anchor>
              </controlPr>
            </control>
          </mc:Choice>
        </mc:AlternateContent>
        <mc:AlternateContent xmlns:mc="http://schemas.openxmlformats.org/markup-compatibility/2006">
          <mc:Choice Requires="x14">
            <control shapeId="22595" r:id="rId70" name="Option Button 67">
              <controlPr defaultSize="0" autoFill="0" autoLine="0" autoPict="0">
                <anchor moveWithCells="1" sizeWithCells="1">
                  <from>
                    <xdr:col>1</xdr:col>
                    <xdr:colOff>504825</xdr:colOff>
                    <xdr:row>55</xdr:row>
                    <xdr:rowOff>200025</xdr:rowOff>
                  </from>
                  <to>
                    <xdr:col>1</xdr:col>
                    <xdr:colOff>904875</xdr:colOff>
                    <xdr:row>55</xdr:row>
                    <xdr:rowOff>419100</xdr:rowOff>
                  </to>
                </anchor>
              </controlPr>
            </control>
          </mc:Choice>
        </mc:AlternateContent>
        <mc:AlternateContent xmlns:mc="http://schemas.openxmlformats.org/markup-compatibility/2006">
          <mc:Choice Requires="x14">
            <control shapeId="22596" r:id="rId71" name="Option Button 68">
              <controlPr defaultSize="0" autoFill="0" autoLine="0" autoPict="0">
                <anchor moveWithCells="1" sizeWithCells="1">
                  <from>
                    <xdr:col>1</xdr:col>
                    <xdr:colOff>57150</xdr:colOff>
                    <xdr:row>55</xdr:row>
                    <xdr:rowOff>200025</xdr:rowOff>
                  </from>
                  <to>
                    <xdr:col>1</xdr:col>
                    <xdr:colOff>466725</xdr:colOff>
                    <xdr:row>55</xdr:row>
                    <xdr:rowOff>419100</xdr:rowOff>
                  </to>
                </anchor>
              </controlPr>
            </control>
          </mc:Choice>
        </mc:AlternateContent>
        <mc:AlternateContent xmlns:mc="http://schemas.openxmlformats.org/markup-compatibility/2006">
          <mc:Choice Requires="x14">
            <control shapeId="22597" r:id="rId72" name="Group Box 69">
              <controlPr defaultSize="0" autoFill="0" autoPict="0">
                <anchor moveWithCells="1" sizeWithCells="1">
                  <from>
                    <xdr:col>1</xdr:col>
                    <xdr:colOff>0</xdr:colOff>
                    <xdr:row>59</xdr:row>
                    <xdr:rowOff>0</xdr:rowOff>
                  </from>
                  <to>
                    <xdr:col>5</xdr:col>
                    <xdr:colOff>800100</xdr:colOff>
                    <xdr:row>60</xdr:row>
                    <xdr:rowOff>0</xdr:rowOff>
                  </to>
                </anchor>
              </controlPr>
            </control>
          </mc:Choice>
        </mc:AlternateContent>
        <mc:AlternateContent xmlns:mc="http://schemas.openxmlformats.org/markup-compatibility/2006">
          <mc:Choice Requires="x14">
            <control shapeId="22598" r:id="rId73" name="Option Button 70">
              <controlPr defaultSize="0" autoFill="0" autoLine="0" autoPict="0">
                <anchor moveWithCells="1" sizeWithCells="1">
                  <from>
                    <xdr:col>5</xdr:col>
                    <xdr:colOff>19050</xdr:colOff>
                    <xdr:row>59</xdr:row>
                    <xdr:rowOff>200025</xdr:rowOff>
                  </from>
                  <to>
                    <xdr:col>5</xdr:col>
                    <xdr:colOff>609600</xdr:colOff>
                    <xdr:row>59</xdr:row>
                    <xdr:rowOff>419100</xdr:rowOff>
                  </to>
                </anchor>
              </controlPr>
            </control>
          </mc:Choice>
        </mc:AlternateContent>
        <mc:AlternateContent xmlns:mc="http://schemas.openxmlformats.org/markup-compatibility/2006">
          <mc:Choice Requires="x14">
            <control shapeId="22599" r:id="rId74" name="Option Button 71">
              <controlPr defaultSize="0" autoFill="0" autoLine="0" autoPict="0">
                <anchor moveWithCells="1" sizeWithCells="1">
                  <from>
                    <xdr:col>1</xdr:col>
                    <xdr:colOff>504825</xdr:colOff>
                    <xdr:row>59</xdr:row>
                    <xdr:rowOff>200025</xdr:rowOff>
                  </from>
                  <to>
                    <xdr:col>1</xdr:col>
                    <xdr:colOff>904875</xdr:colOff>
                    <xdr:row>59</xdr:row>
                    <xdr:rowOff>419100</xdr:rowOff>
                  </to>
                </anchor>
              </controlPr>
            </control>
          </mc:Choice>
        </mc:AlternateContent>
        <mc:AlternateContent xmlns:mc="http://schemas.openxmlformats.org/markup-compatibility/2006">
          <mc:Choice Requires="x14">
            <control shapeId="22600" r:id="rId75" name="Option Button 72">
              <controlPr defaultSize="0" autoFill="0" autoLine="0" autoPict="0">
                <anchor moveWithCells="1" sizeWithCells="1">
                  <from>
                    <xdr:col>1</xdr:col>
                    <xdr:colOff>57150</xdr:colOff>
                    <xdr:row>59</xdr:row>
                    <xdr:rowOff>200025</xdr:rowOff>
                  </from>
                  <to>
                    <xdr:col>1</xdr:col>
                    <xdr:colOff>466725</xdr:colOff>
                    <xdr:row>59</xdr:row>
                    <xdr:rowOff>419100</xdr:rowOff>
                  </to>
                </anchor>
              </controlPr>
            </control>
          </mc:Choice>
        </mc:AlternateContent>
        <mc:AlternateContent xmlns:mc="http://schemas.openxmlformats.org/markup-compatibility/2006">
          <mc:Choice Requires="x14">
            <control shapeId="22601" r:id="rId76" name="Group Box 73">
              <controlPr defaultSize="0" autoFill="0" autoPict="0">
                <anchor moveWithCells="1" sizeWithCells="1">
                  <from>
                    <xdr:col>1</xdr:col>
                    <xdr:colOff>0</xdr:colOff>
                    <xdr:row>60</xdr:row>
                    <xdr:rowOff>0</xdr:rowOff>
                  </from>
                  <to>
                    <xdr:col>5</xdr:col>
                    <xdr:colOff>800100</xdr:colOff>
                    <xdr:row>61</xdr:row>
                    <xdr:rowOff>0</xdr:rowOff>
                  </to>
                </anchor>
              </controlPr>
            </control>
          </mc:Choice>
        </mc:AlternateContent>
        <mc:AlternateContent xmlns:mc="http://schemas.openxmlformats.org/markup-compatibility/2006">
          <mc:Choice Requires="x14">
            <control shapeId="22602" r:id="rId77" name="Option Button 74">
              <controlPr defaultSize="0" autoFill="0" autoLine="0" autoPict="0">
                <anchor moveWithCells="1" sizeWithCells="1">
                  <from>
                    <xdr:col>5</xdr:col>
                    <xdr:colOff>19050</xdr:colOff>
                    <xdr:row>60</xdr:row>
                    <xdr:rowOff>200025</xdr:rowOff>
                  </from>
                  <to>
                    <xdr:col>5</xdr:col>
                    <xdr:colOff>609600</xdr:colOff>
                    <xdr:row>60</xdr:row>
                    <xdr:rowOff>419100</xdr:rowOff>
                  </to>
                </anchor>
              </controlPr>
            </control>
          </mc:Choice>
        </mc:AlternateContent>
        <mc:AlternateContent xmlns:mc="http://schemas.openxmlformats.org/markup-compatibility/2006">
          <mc:Choice Requires="x14">
            <control shapeId="22603" r:id="rId78" name="Option Button 75">
              <controlPr defaultSize="0" autoFill="0" autoLine="0" autoPict="0">
                <anchor moveWithCells="1" sizeWithCells="1">
                  <from>
                    <xdr:col>1</xdr:col>
                    <xdr:colOff>504825</xdr:colOff>
                    <xdr:row>60</xdr:row>
                    <xdr:rowOff>200025</xdr:rowOff>
                  </from>
                  <to>
                    <xdr:col>1</xdr:col>
                    <xdr:colOff>904875</xdr:colOff>
                    <xdr:row>60</xdr:row>
                    <xdr:rowOff>419100</xdr:rowOff>
                  </to>
                </anchor>
              </controlPr>
            </control>
          </mc:Choice>
        </mc:AlternateContent>
        <mc:AlternateContent xmlns:mc="http://schemas.openxmlformats.org/markup-compatibility/2006">
          <mc:Choice Requires="x14">
            <control shapeId="22604" r:id="rId79" name="Option Button 76">
              <controlPr defaultSize="0" autoFill="0" autoLine="0" autoPict="0">
                <anchor moveWithCells="1" sizeWithCells="1">
                  <from>
                    <xdr:col>1</xdr:col>
                    <xdr:colOff>57150</xdr:colOff>
                    <xdr:row>60</xdr:row>
                    <xdr:rowOff>200025</xdr:rowOff>
                  </from>
                  <to>
                    <xdr:col>1</xdr:col>
                    <xdr:colOff>466725</xdr:colOff>
                    <xdr:row>60</xdr:row>
                    <xdr:rowOff>419100</xdr:rowOff>
                  </to>
                </anchor>
              </controlPr>
            </control>
          </mc:Choice>
        </mc:AlternateContent>
        <mc:AlternateContent xmlns:mc="http://schemas.openxmlformats.org/markup-compatibility/2006">
          <mc:Choice Requires="x14">
            <control shapeId="22605" r:id="rId80" name="Group Box 77">
              <controlPr defaultSize="0" autoFill="0" autoPict="0">
                <anchor moveWithCells="1" sizeWithCells="1">
                  <from>
                    <xdr:col>1</xdr:col>
                    <xdr:colOff>0</xdr:colOff>
                    <xdr:row>64</xdr:row>
                    <xdr:rowOff>0</xdr:rowOff>
                  </from>
                  <to>
                    <xdr:col>5</xdr:col>
                    <xdr:colOff>800100</xdr:colOff>
                    <xdr:row>65</xdr:row>
                    <xdr:rowOff>0</xdr:rowOff>
                  </to>
                </anchor>
              </controlPr>
            </control>
          </mc:Choice>
        </mc:AlternateContent>
        <mc:AlternateContent xmlns:mc="http://schemas.openxmlformats.org/markup-compatibility/2006">
          <mc:Choice Requires="x14">
            <control shapeId="22606" r:id="rId81" name="Option Button 78">
              <controlPr defaultSize="0" autoFill="0" autoLine="0" autoPict="0">
                <anchor moveWithCells="1" sizeWithCells="1">
                  <from>
                    <xdr:col>5</xdr:col>
                    <xdr:colOff>19050</xdr:colOff>
                    <xdr:row>64</xdr:row>
                    <xdr:rowOff>200025</xdr:rowOff>
                  </from>
                  <to>
                    <xdr:col>5</xdr:col>
                    <xdr:colOff>609600</xdr:colOff>
                    <xdr:row>64</xdr:row>
                    <xdr:rowOff>419100</xdr:rowOff>
                  </to>
                </anchor>
              </controlPr>
            </control>
          </mc:Choice>
        </mc:AlternateContent>
        <mc:AlternateContent xmlns:mc="http://schemas.openxmlformats.org/markup-compatibility/2006">
          <mc:Choice Requires="x14">
            <control shapeId="22607" r:id="rId82" name="Option Button 79">
              <controlPr defaultSize="0" autoFill="0" autoLine="0" autoPict="0">
                <anchor moveWithCells="1" sizeWithCells="1">
                  <from>
                    <xdr:col>1</xdr:col>
                    <xdr:colOff>504825</xdr:colOff>
                    <xdr:row>64</xdr:row>
                    <xdr:rowOff>200025</xdr:rowOff>
                  </from>
                  <to>
                    <xdr:col>1</xdr:col>
                    <xdr:colOff>904875</xdr:colOff>
                    <xdr:row>64</xdr:row>
                    <xdr:rowOff>419100</xdr:rowOff>
                  </to>
                </anchor>
              </controlPr>
            </control>
          </mc:Choice>
        </mc:AlternateContent>
        <mc:AlternateContent xmlns:mc="http://schemas.openxmlformats.org/markup-compatibility/2006">
          <mc:Choice Requires="x14">
            <control shapeId="22608" r:id="rId83" name="Option Button 80">
              <controlPr defaultSize="0" autoFill="0" autoLine="0" autoPict="0">
                <anchor moveWithCells="1" sizeWithCells="1">
                  <from>
                    <xdr:col>1</xdr:col>
                    <xdr:colOff>57150</xdr:colOff>
                    <xdr:row>64</xdr:row>
                    <xdr:rowOff>200025</xdr:rowOff>
                  </from>
                  <to>
                    <xdr:col>1</xdr:col>
                    <xdr:colOff>466725</xdr:colOff>
                    <xdr:row>64</xdr:row>
                    <xdr:rowOff>419100</xdr:rowOff>
                  </to>
                </anchor>
              </controlPr>
            </control>
          </mc:Choice>
        </mc:AlternateContent>
        <mc:AlternateContent xmlns:mc="http://schemas.openxmlformats.org/markup-compatibility/2006">
          <mc:Choice Requires="x14">
            <control shapeId="22609" r:id="rId84" name="Group Box 81">
              <controlPr defaultSize="0" autoFill="0" autoPict="0">
                <anchor moveWithCells="1" sizeWithCells="1">
                  <from>
                    <xdr:col>1</xdr:col>
                    <xdr:colOff>0</xdr:colOff>
                    <xdr:row>65</xdr:row>
                    <xdr:rowOff>0</xdr:rowOff>
                  </from>
                  <to>
                    <xdr:col>5</xdr:col>
                    <xdr:colOff>800100</xdr:colOff>
                    <xdr:row>66</xdr:row>
                    <xdr:rowOff>0</xdr:rowOff>
                  </to>
                </anchor>
              </controlPr>
            </control>
          </mc:Choice>
        </mc:AlternateContent>
        <mc:AlternateContent xmlns:mc="http://schemas.openxmlformats.org/markup-compatibility/2006">
          <mc:Choice Requires="x14">
            <control shapeId="22610" r:id="rId85" name="Option Button 82">
              <controlPr defaultSize="0" autoFill="0" autoLine="0" autoPict="0">
                <anchor moveWithCells="1" sizeWithCells="1">
                  <from>
                    <xdr:col>5</xdr:col>
                    <xdr:colOff>19050</xdr:colOff>
                    <xdr:row>65</xdr:row>
                    <xdr:rowOff>200025</xdr:rowOff>
                  </from>
                  <to>
                    <xdr:col>5</xdr:col>
                    <xdr:colOff>609600</xdr:colOff>
                    <xdr:row>65</xdr:row>
                    <xdr:rowOff>419100</xdr:rowOff>
                  </to>
                </anchor>
              </controlPr>
            </control>
          </mc:Choice>
        </mc:AlternateContent>
        <mc:AlternateContent xmlns:mc="http://schemas.openxmlformats.org/markup-compatibility/2006">
          <mc:Choice Requires="x14">
            <control shapeId="22611" r:id="rId86" name="Option Button 83">
              <controlPr defaultSize="0" autoFill="0" autoLine="0" autoPict="0">
                <anchor moveWithCells="1" sizeWithCells="1">
                  <from>
                    <xdr:col>1</xdr:col>
                    <xdr:colOff>504825</xdr:colOff>
                    <xdr:row>65</xdr:row>
                    <xdr:rowOff>200025</xdr:rowOff>
                  </from>
                  <to>
                    <xdr:col>1</xdr:col>
                    <xdr:colOff>904875</xdr:colOff>
                    <xdr:row>65</xdr:row>
                    <xdr:rowOff>419100</xdr:rowOff>
                  </to>
                </anchor>
              </controlPr>
            </control>
          </mc:Choice>
        </mc:AlternateContent>
        <mc:AlternateContent xmlns:mc="http://schemas.openxmlformats.org/markup-compatibility/2006">
          <mc:Choice Requires="x14">
            <control shapeId="22612" r:id="rId87" name="Option Button 84">
              <controlPr defaultSize="0" autoFill="0" autoLine="0" autoPict="0">
                <anchor moveWithCells="1" sizeWithCells="1">
                  <from>
                    <xdr:col>1</xdr:col>
                    <xdr:colOff>57150</xdr:colOff>
                    <xdr:row>65</xdr:row>
                    <xdr:rowOff>200025</xdr:rowOff>
                  </from>
                  <to>
                    <xdr:col>1</xdr:col>
                    <xdr:colOff>466725</xdr:colOff>
                    <xdr:row>65</xdr:row>
                    <xdr:rowOff>419100</xdr:rowOff>
                  </to>
                </anchor>
              </controlPr>
            </control>
          </mc:Choice>
        </mc:AlternateContent>
        <mc:AlternateContent xmlns:mc="http://schemas.openxmlformats.org/markup-compatibility/2006">
          <mc:Choice Requires="x14">
            <control shapeId="22613" r:id="rId88" name="Group Box 85">
              <controlPr defaultSize="0" autoFill="0" autoPict="0">
                <anchor moveWithCells="1" sizeWithCells="1">
                  <from>
                    <xdr:col>1</xdr:col>
                    <xdr:colOff>0</xdr:colOff>
                    <xdr:row>78</xdr:row>
                    <xdr:rowOff>0</xdr:rowOff>
                  </from>
                  <to>
                    <xdr:col>5</xdr:col>
                    <xdr:colOff>800100</xdr:colOff>
                    <xdr:row>79</xdr:row>
                    <xdr:rowOff>0</xdr:rowOff>
                  </to>
                </anchor>
              </controlPr>
            </control>
          </mc:Choice>
        </mc:AlternateContent>
        <mc:AlternateContent xmlns:mc="http://schemas.openxmlformats.org/markup-compatibility/2006">
          <mc:Choice Requires="x14">
            <control shapeId="22614" r:id="rId89" name="Option Button 86">
              <controlPr defaultSize="0" autoFill="0" autoLine="0" autoPict="0">
                <anchor moveWithCells="1" sizeWithCells="1">
                  <from>
                    <xdr:col>5</xdr:col>
                    <xdr:colOff>19050</xdr:colOff>
                    <xdr:row>78</xdr:row>
                    <xdr:rowOff>200025</xdr:rowOff>
                  </from>
                  <to>
                    <xdr:col>5</xdr:col>
                    <xdr:colOff>609600</xdr:colOff>
                    <xdr:row>78</xdr:row>
                    <xdr:rowOff>419100</xdr:rowOff>
                  </to>
                </anchor>
              </controlPr>
            </control>
          </mc:Choice>
        </mc:AlternateContent>
        <mc:AlternateContent xmlns:mc="http://schemas.openxmlformats.org/markup-compatibility/2006">
          <mc:Choice Requires="x14">
            <control shapeId="22615" r:id="rId90" name="Option Button 87">
              <controlPr defaultSize="0" autoFill="0" autoLine="0" autoPict="0">
                <anchor moveWithCells="1" sizeWithCells="1">
                  <from>
                    <xdr:col>1</xdr:col>
                    <xdr:colOff>504825</xdr:colOff>
                    <xdr:row>78</xdr:row>
                    <xdr:rowOff>200025</xdr:rowOff>
                  </from>
                  <to>
                    <xdr:col>1</xdr:col>
                    <xdr:colOff>904875</xdr:colOff>
                    <xdr:row>78</xdr:row>
                    <xdr:rowOff>419100</xdr:rowOff>
                  </to>
                </anchor>
              </controlPr>
            </control>
          </mc:Choice>
        </mc:AlternateContent>
        <mc:AlternateContent xmlns:mc="http://schemas.openxmlformats.org/markup-compatibility/2006">
          <mc:Choice Requires="x14">
            <control shapeId="22616" r:id="rId91" name="Option Button 88">
              <controlPr defaultSize="0" autoFill="0" autoLine="0" autoPict="0">
                <anchor moveWithCells="1" sizeWithCells="1">
                  <from>
                    <xdr:col>1</xdr:col>
                    <xdr:colOff>57150</xdr:colOff>
                    <xdr:row>78</xdr:row>
                    <xdr:rowOff>200025</xdr:rowOff>
                  </from>
                  <to>
                    <xdr:col>1</xdr:col>
                    <xdr:colOff>466725</xdr:colOff>
                    <xdr:row>78</xdr:row>
                    <xdr:rowOff>419100</xdr:rowOff>
                  </to>
                </anchor>
              </controlPr>
            </control>
          </mc:Choice>
        </mc:AlternateContent>
        <mc:AlternateContent xmlns:mc="http://schemas.openxmlformats.org/markup-compatibility/2006">
          <mc:Choice Requires="x14">
            <control shapeId="22617" r:id="rId92" name="Group Box 89">
              <controlPr defaultSize="0" autoFill="0" autoPict="0">
                <anchor moveWithCells="1" sizeWithCells="1">
                  <from>
                    <xdr:col>1</xdr:col>
                    <xdr:colOff>0</xdr:colOff>
                    <xdr:row>79</xdr:row>
                    <xdr:rowOff>0</xdr:rowOff>
                  </from>
                  <to>
                    <xdr:col>5</xdr:col>
                    <xdr:colOff>800100</xdr:colOff>
                    <xdr:row>80</xdr:row>
                    <xdr:rowOff>0</xdr:rowOff>
                  </to>
                </anchor>
              </controlPr>
            </control>
          </mc:Choice>
        </mc:AlternateContent>
        <mc:AlternateContent xmlns:mc="http://schemas.openxmlformats.org/markup-compatibility/2006">
          <mc:Choice Requires="x14">
            <control shapeId="22618" r:id="rId93" name="Option Button 90">
              <controlPr defaultSize="0" autoFill="0" autoLine="0" autoPict="0">
                <anchor moveWithCells="1" sizeWithCells="1">
                  <from>
                    <xdr:col>5</xdr:col>
                    <xdr:colOff>19050</xdr:colOff>
                    <xdr:row>79</xdr:row>
                    <xdr:rowOff>200025</xdr:rowOff>
                  </from>
                  <to>
                    <xdr:col>5</xdr:col>
                    <xdr:colOff>609600</xdr:colOff>
                    <xdr:row>79</xdr:row>
                    <xdr:rowOff>419100</xdr:rowOff>
                  </to>
                </anchor>
              </controlPr>
            </control>
          </mc:Choice>
        </mc:AlternateContent>
        <mc:AlternateContent xmlns:mc="http://schemas.openxmlformats.org/markup-compatibility/2006">
          <mc:Choice Requires="x14">
            <control shapeId="22619" r:id="rId94" name="Option Button 91">
              <controlPr defaultSize="0" autoFill="0" autoLine="0" autoPict="0">
                <anchor moveWithCells="1" sizeWithCells="1">
                  <from>
                    <xdr:col>1</xdr:col>
                    <xdr:colOff>504825</xdr:colOff>
                    <xdr:row>79</xdr:row>
                    <xdr:rowOff>200025</xdr:rowOff>
                  </from>
                  <to>
                    <xdr:col>1</xdr:col>
                    <xdr:colOff>904875</xdr:colOff>
                    <xdr:row>79</xdr:row>
                    <xdr:rowOff>419100</xdr:rowOff>
                  </to>
                </anchor>
              </controlPr>
            </control>
          </mc:Choice>
        </mc:AlternateContent>
        <mc:AlternateContent xmlns:mc="http://schemas.openxmlformats.org/markup-compatibility/2006">
          <mc:Choice Requires="x14">
            <control shapeId="22620" r:id="rId95" name="Option Button 92">
              <controlPr defaultSize="0" autoFill="0" autoLine="0" autoPict="0">
                <anchor moveWithCells="1" sizeWithCells="1">
                  <from>
                    <xdr:col>1</xdr:col>
                    <xdr:colOff>57150</xdr:colOff>
                    <xdr:row>79</xdr:row>
                    <xdr:rowOff>200025</xdr:rowOff>
                  </from>
                  <to>
                    <xdr:col>1</xdr:col>
                    <xdr:colOff>466725</xdr:colOff>
                    <xdr:row>79</xdr:row>
                    <xdr:rowOff>419100</xdr:rowOff>
                  </to>
                </anchor>
              </controlPr>
            </control>
          </mc:Choice>
        </mc:AlternateContent>
        <mc:AlternateContent xmlns:mc="http://schemas.openxmlformats.org/markup-compatibility/2006">
          <mc:Choice Requires="x14">
            <control shapeId="22621" r:id="rId96" name="Group Box 93">
              <controlPr defaultSize="0" autoFill="0" autoPict="0">
                <anchor moveWithCells="1" sizeWithCells="1">
                  <from>
                    <xdr:col>1</xdr:col>
                    <xdr:colOff>0</xdr:colOff>
                    <xdr:row>80</xdr:row>
                    <xdr:rowOff>0</xdr:rowOff>
                  </from>
                  <to>
                    <xdr:col>5</xdr:col>
                    <xdr:colOff>800100</xdr:colOff>
                    <xdr:row>81</xdr:row>
                    <xdr:rowOff>0</xdr:rowOff>
                  </to>
                </anchor>
              </controlPr>
            </control>
          </mc:Choice>
        </mc:AlternateContent>
        <mc:AlternateContent xmlns:mc="http://schemas.openxmlformats.org/markup-compatibility/2006">
          <mc:Choice Requires="x14">
            <control shapeId="22622" r:id="rId97" name="Option Button 94">
              <controlPr defaultSize="0" autoFill="0" autoLine="0" autoPict="0">
                <anchor moveWithCells="1" sizeWithCells="1">
                  <from>
                    <xdr:col>5</xdr:col>
                    <xdr:colOff>19050</xdr:colOff>
                    <xdr:row>80</xdr:row>
                    <xdr:rowOff>200025</xdr:rowOff>
                  </from>
                  <to>
                    <xdr:col>5</xdr:col>
                    <xdr:colOff>609600</xdr:colOff>
                    <xdr:row>80</xdr:row>
                    <xdr:rowOff>419100</xdr:rowOff>
                  </to>
                </anchor>
              </controlPr>
            </control>
          </mc:Choice>
        </mc:AlternateContent>
        <mc:AlternateContent xmlns:mc="http://schemas.openxmlformats.org/markup-compatibility/2006">
          <mc:Choice Requires="x14">
            <control shapeId="22623" r:id="rId98" name="Option Button 95">
              <controlPr defaultSize="0" autoFill="0" autoLine="0" autoPict="0">
                <anchor moveWithCells="1" sizeWithCells="1">
                  <from>
                    <xdr:col>1</xdr:col>
                    <xdr:colOff>504825</xdr:colOff>
                    <xdr:row>80</xdr:row>
                    <xdr:rowOff>200025</xdr:rowOff>
                  </from>
                  <to>
                    <xdr:col>1</xdr:col>
                    <xdr:colOff>904875</xdr:colOff>
                    <xdr:row>80</xdr:row>
                    <xdr:rowOff>419100</xdr:rowOff>
                  </to>
                </anchor>
              </controlPr>
            </control>
          </mc:Choice>
        </mc:AlternateContent>
        <mc:AlternateContent xmlns:mc="http://schemas.openxmlformats.org/markup-compatibility/2006">
          <mc:Choice Requires="x14">
            <control shapeId="22624" r:id="rId99" name="Option Button 96">
              <controlPr defaultSize="0" autoFill="0" autoLine="0" autoPict="0">
                <anchor moveWithCells="1" sizeWithCells="1">
                  <from>
                    <xdr:col>1</xdr:col>
                    <xdr:colOff>57150</xdr:colOff>
                    <xdr:row>80</xdr:row>
                    <xdr:rowOff>200025</xdr:rowOff>
                  </from>
                  <to>
                    <xdr:col>1</xdr:col>
                    <xdr:colOff>466725</xdr:colOff>
                    <xdr:row>80</xdr:row>
                    <xdr:rowOff>419100</xdr:rowOff>
                  </to>
                </anchor>
              </controlPr>
            </control>
          </mc:Choice>
        </mc:AlternateContent>
        <mc:AlternateContent xmlns:mc="http://schemas.openxmlformats.org/markup-compatibility/2006">
          <mc:Choice Requires="x14">
            <control shapeId="22625" r:id="rId100" name="Group Box 97">
              <controlPr defaultSize="0" autoFill="0" autoPict="0">
                <anchor moveWithCells="1" sizeWithCells="1">
                  <from>
                    <xdr:col>1</xdr:col>
                    <xdr:colOff>0</xdr:colOff>
                    <xdr:row>84</xdr:row>
                    <xdr:rowOff>0</xdr:rowOff>
                  </from>
                  <to>
                    <xdr:col>5</xdr:col>
                    <xdr:colOff>800100</xdr:colOff>
                    <xdr:row>85</xdr:row>
                    <xdr:rowOff>0</xdr:rowOff>
                  </to>
                </anchor>
              </controlPr>
            </control>
          </mc:Choice>
        </mc:AlternateContent>
        <mc:AlternateContent xmlns:mc="http://schemas.openxmlformats.org/markup-compatibility/2006">
          <mc:Choice Requires="x14">
            <control shapeId="22626" r:id="rId101" name="Option Button 98">
              <controlPr defaultSize="0" autoFill="0" autoLine="0" autoPict="0">
                <anchor moveWithCells="1" sizeWithCells="1">
                  <from>
                    <xdr:col>5</xdr:col>
                    <xdr:colOff>19050</xdr:colOff>
                    <xdr:row>84</xdr:row>
                    <xdr:rowOff>200025</xdr:rowOff>
                  </from>
                  <to>
                    <xdr:col>5</xdr:col>
                    <xdr:colOff>609600</xdr:colOff>
                    <xdr:row>84</xdr:row>
                    <xdr:rowOff>419100</xdr:rowOff>
                  </to>
                </anchor>
              </controlPr>
            </control>
          </mc:Choice>
        </mc:AlternateContent>
        <mc:AlternateContent xmlns:mc="http://schemas.openxmlformats.org/markup-compatibility/2006">
          <mc:Choice Requires="x14">
            <control shapeId="22627" r:id="rId102" name="Option Button 99">
              <controlPr defaultSize="0" autoFill="0" autoLine="0" autoPict="0">
                <anchor moveWithCells="1" sizeWithCells="1">
                  <from>
                    <xdr:col>1</xdr:col>
                    <xdr:colOff>504825</xdr:colOff>
                    <xdr:row>84</xdr:row>
                    <xdr:rowOff>200025</xdr:rowOff>
                  </from>
                  <to>
                    <xdr:col>1</xdr:col>
                    <xdr:colOff>904875</xdr:colOff>
                    <xdr:row>84</xdr:row>
                    <xdr:rowOff>419100</xdr:rowOff>
                  </to>
                </anchor>
              </controlPr>
            </control>
          </mc:Choice>
        </mc:AlternateContent>
        <mc:AlternateContent xmlns:mc="http://schemas.openxmlformats.org/markup-compatibility/2006">
          <mc:Choice Requires="x14">
            <control shapeId="22628" r:id="rId103" name="Option Button 100">
              <controlPr defaultSize="0" autoFill="0" autoLine="0" autoPict="0">
                <anchor moveWithCells="1" sizeWithCells="1">
                  <from>
                    <xdr:col>1</xdr:col>
                    <xdr:colOff>57150</xdr:colOff>
                    <xdr:row>84</xdr:row>
                    <xdr:rowOff>200025</xdr:rowOff>
                  </from>
                  <to>
                    <xdr:col>1</xdr:col>
                    <xdr:colOff>466725</xdr:colOff>
                    <xdr:row>84</xdr:row>
                    <xdr:rowOff>419100</xdr:rowOff>
                  </to>
                </anchor>
              </controlPr>
            </control>
          </mc:Choice>
        </mc:AlternateContent>
        <mc:AlternateContent xmlns:mc="http://schemas.openxmlformats.org/markup-compatibility/2006">
          <mc:Choice Requires="x14">
            <control shapeId="22629" r:id="rId104" name="Group Box 101">
              <controlPr defaultSize="0" autoFill="0" autoPict="0">
                <anchor moveWithCells="1" sizeWithCells="1">
                  <from>
                    <xdr:col>1</xdr:col>
                    <xdr:colOff>0</xdr:colOff>
                    <xdr:row>85</xdr:row>
                    <xdr:rowOff>0</xdr:rowOff>
                  </from>
                  <to>
                    <xdr:col>5</xdr:col>
                    <xdr:colOff>800100</xdr:colOff>
                    <xdr:row>86</xdr:row>
                    <xdr:rowOff>0</xdr:rowOff>
                  </to>
                </anchor>
              </controlPr>
            </control>
          </mc:Choice>
        </mc:AlternateContent>
        <mc:AlternateContent xmlns:mc="http://schemas.openxmlformats.org/markup-compatibility/2006">
          <mc:Choice Requires="x14">
            <control shapeId="22630" r:id="rId105" name="Option Button 102">
              <controlPr defaultSize="0" autoFill="0" autoLine="0" autoPict="0">
                <anchor moveWithCells="1" sizeWithCells="1">
                  <from>
                    <xdr:col>5</xdr:col>
                    <xdr:colOff>19050</xdr:colOff>
                    <xdr:row>85</xdr:row>
                    <xdr:rowOff>200025</xdr:rowOff>
                  </from>
                  <to>
                    <xdr:col>5</xdr:col>
                    <xdr:colOff>609600</xdr:colOff>
                    <xdr:row>85</xdr:row>
                    <xdr:rowOff>419100</xdr:rowOff>
                  </to>
                </anchor>
              </controlPr>
            </control>
          </mc:Choice>
        </mc:AlternateContent>
        <mc:AlternateContent xmlns:mc="http://schemas.openxmlformats.org/markup-compatibility/2006">
          <mc:Choice Requires="x14">
            <control shapeId="22631" r:id="rId106" name="Option Button 103">
              <controlPr defaultSize="0" autoFill="0" autoLine="0" autoPict="0">
                <anchor moveWithCells="1" sizeWithCells="1">
                  <from>
                    <xdr:col>1</xdr:col>
                    <xdr:colOff>504825</xdr:colOff>
                    <xdr:row>85</xdr:row>
                    <xdr:rowOff>200025</xdr:rowOff>
                  </from>
                  <to>
                    <xdr:col>1</xdr:col>
                    <xdr:colOff>904875</xdr:colOff>
                    <xdr:row>85</xdr:row>
                    <xdr:rowOff>419100</xdr:rowOff>
                  </to>
                </anchor>
              </controlPr>
            </control>
          </mc:Choice>
        </mc:AlternateContent>
        <mc:AlternateContent xmlns:mc="http://schemas.openxmlformats.org/markup-compatibility/2006">
          <mc:Choice Requires="x14">
            <control shapeId="22632" r:id="rId107" name="Option Button 104">
              <controlPr defaultSize="0" autoFill="0" autoLine="0" autoPict="0">
                <anchor moveWithCells="1" sizeWithCells="1">
                  <from>
                    <xdr:col>1</xdr:col>
                    <xdr:colOff>57150</xdr:colOff>
                    <xdr:row>85</xdr:row>
                    <xdr:rowOff>200025</xdr:rowOff>
                  </from>
                  <to>
                    <xdr:col>1</xdr:col>
                    <xdr:colOff>466725</xdr:colOff>
                    <xdr:row>85</xdr:row>
                    <xdr:rowOff>419100</xdr:rowOff>
                  </to>
                </anchor>
              </controlPr>
            </control>
          </mc:Choice>
        </mc:AlternateContent>
        <mc:AlternateContent xmlns:mc="http://schemas.openxmlformats.org/markup-compatibility/2006">
          <mc:Choice Requires="x14">
            <control shapeId="22633" r:id="rId108" name="Group Box 105">
              <controlPr defaultSize="0" autoFill="0" autoPict="0">
                <anchor moveWithCells="1" sizeWithCells="1">
                  <from>
                    <xdr:col>1</xdr:col>
                    <xdr:colOff>0</xdr:colOff>
                    <xdr:row>98</xdr:row>
                    <xdr:rowOff>0</xdr:rowOff>
                  </from>
                  <to>
                    <xdr:col>5</xdr:col>
                    <xdr:colOff>800100</xdr:colOff>
                    <xdr:row>99</xdr:row>
                    <xdr:rowOff>0</xdr:rowOff>
                  </to>
                </anchor>
              </controlPr>
            </control>
          </mc:Choice>
        </mc:AlternateContent>
        <mc:AlternateContent xmlns:mc="http://schemas.openxmlformats.org/markup-compatibility/2006">
          <mc:Choice Requires="x14">
            <control shapeId="22634" r:id="rId109" name="Option Button 106">
              <controlPr defaultSize="0" autoFill="0" autoLine="0" autoPict="0">
                <anchor moveWithCells="1" sizeWithCells="1">
                  <from>
                    <xdr:col>5</xdr:col>
                    <xdr:colOff>19050</xdr:colOff>
                    <xdr:row>98</xdr:row>
                    <xdr:rowOff>200025</xdr:rowOff>
                  </from>
                  <to>
                    <xdr:col>5</xdr:col>
                    <xdr:colOff>609600</xdr:colOff>
                    <xdr:row>98</xdr:row>
                    <xdr:rowOff>419100</xdr:rowOff>
                  </to>
                </anchor>
              </controlPr>
            </control>
          </mc:Choice>
        </mc:AlternateContent>
        <mc:AlternateContent xmlns:mc="http://schemas.openxmlformats.org/markup-compatibility/2006">
          <mc:Choice Requires="x14">
            <control shapeId="22635" r:id="rId110" name="Option Button 107">
              <controlPr defaultSize="0" autoFill="0" autoLine="0" autoPict="0">
                <anchor moveWithCells="1" sizeWithCells="1">
                  <from>
                    <xdr:col>1</xdr:col>
                    <xdr:colOff>504825</xdr:colOff>
                    <xdr:row>98</xdr:row>
                    <xdr:rowOff>200025</xdr:rowOff>
                  </from>
                  <to>
                    <xdr:col>1</xdr:col>
                    <xdr:colOff>904875</xdr:colOff>
                    <xdr:row>98</xdr:row>
                    <xdr:rowOff>419100</xdr:rowOff>
                  </to>
                </anchor>
              </controlPr>
            </control>
          </mc:Choice>
        </mc:AlternateContent>
        <mc:AlternateContent xmlns:mc="http://schemas.openxmlformats.org/markup-compatibility/2006">
          <mc:Choice Requires="x14">
            <control shapeId="22636" r:id="rId111" name="Option Button 108">
              <controlPr defaultSize="0" autoFill="0" autoLine="0" autoPict="0">
                <anchor moveWithCells="1" sizeWithCells="1">
                  <from>
                    <xdr:col>1</xdr:col>
                    <xdr:colOff>57150</xdr:colOff>
                    <xdr:row>98</xdr:row>
                    <xdr:rowOff>200025</xdr:rowOff>
                  </from>
                  <to>
                    <xdr:col>1</xdr:col>
                    <xdr:colOff>466725</xdr:colOff>
                    <xdr:row>98</xdr:row>
                    <xdr:rowOff>419100</xdr:rowOff>
                  </to>
                </anchor>
              </controlPr>
            </control>
          </mc:Choice>
        </mc:AlternateContent>
        <mc:AlternateContent xmlns:mc="http://schemas.openxmlformats.org/markup-compatibility/2006">
          <mc:Choice Requires="x14">
            <control shapeId="22637" r:id="rId112" name="Group Box 109">
              <controlPr defaultSize="0" autoFill="0" autoPict="0">
                <anchor moveWithCells="1" sizeWithCells="1">
                  <from>
                    <xdr:col>1</xdr:col>
                    <xdr:colOff>0</xdr:colOff>
                    <xdr:row>99</xdr:row>
                    <xdr:rowOff>0</xdr:rowOff>
                  </from>
                  <to>
                    <xdr:col>5</xdr:col>
                    <xdr:colOff>800100</xdr:colOff>
                    <xdr:row>100</xdr:row>
                    <xdr:rowOff>0</xdr:rowOff>
                  </to>
                </anchor>
              </controlPr>
            </control>
          </mc:Choice>
        </mc:AlternateContent>
        <mc:AlternateContent xmlns:mc="http://schemas.openxmlformats.org/markup-compatibility/2006">
          <mc:Choice Requires="x14">
            <control shapeId="22638" r:id="rId113" name="Option Button 110">
              <controlPr defaultSize="0" autoFill="0" autoLine="0" autoPict="0">
                <anchor moveWithCells="1" sizeWithCells="1">
                  <from>
                    <xdr:col>5</xdr:col>
                    <xdr:colOff>19050</xdr:colOff>
                    <xdr:row>99</xdr:row>
                    <xdr:rowOff>200025</xdr:rowOff>
                  </from>
                  <to>
                    <xdr:col>5</xdr:col>
                    <xdr:colOff>609600</xdr:colOff>
                    <xdr:row>99</xdr:row>
                    <xdr:rowOff>419100</xdr:rowOff>
                  </to>
                </anchor>
              </controlPr>
            </control>
          </mc:Choice>
        </mc:AlternateContent>
        <mc:AlternateContent xmlns:mc="http://schemas.openxmlformats.org/markup-compatibility/2006">
          <mc:Choice Requires="x14">
            <control shapeId="22639" r:id="rId114" name="Option Button 111">
              <controlPr defaultSize="0" autoFill="0" autoLine="0" autoPict="0">
                <anchor moveWithCells="1" sizeWithCells="1">
                  <from>
                    <xdr:col>1</xdr:col>
                    <xdr:colOff>504825</xdr:colOff>
                    <xdr:row>99</xdr:row>
                    <xdr:rowOff>200025</xdr:rowOff>
                  </from>
                  <to>
                    <xdr:col>1</xdr:col>
                    <xdr:colOff>904875</xdr:colOff>
                    <xdr:row>99</xdr:row>
                    <xdr:rowOff>419100</xdr:rowOff>
                  </to>
                </anchor>
              </controlPr>
            </control>
          </mc:Choice>
        </mc:AlternateContent>
        <mc:AlternateContent xmlns:mc="http://schemas.openxmlformats.org/markup-compatibility/2006">
          <mc:Choice Requires="x14">
            <control shapeId="22640" r:id="rId115" name="Option Button 112">
              <controlPr defaultSize="0" autoFill="0" autoLine="0" autoPict="0">
                <anchor moveWithCells="1" sizeWithCells="1">
                  <from>
                    <xdr:col>1</xdr:col>
                    <xdr:colOff>57150</xdr:colOff>
                    <xdr:row>99</xdr:row>
                    <xdr:rowOff>200025</xdr:rowOff>
                  </from>
                  <to>
                    <xdr:col>1</xdr:col>
                    <xdr:colOff>466725</xdr:colOff>
                    <xdr:row>99</xdr:row>
                    <xdr:rowOff>419100</xdr:rowOff>
                  </to>
                </anchor>
              </controlPr>
            </control>
          </mc:Choice>
        </mc:AlternateContent>
        <mc:AlternateContent xmlns:mc="http://schemas.openxmlformats.org/markup-compatibility/2006">
          <mc:Choice Requires="x14">
            <control shapeId="22641" r:id="rId116" name="Group Box 113">
              <controlPr defaultSize="0" autoFill="0" autoPict="0">
                <anchor moveWithCells="1" sizeWithCells="1">
                  <from>
                    <xdr:col>1</xdr:col>
                    <xdr:colOff>0</xdr:colOff>
                    <xdr:row>100</xdr:row>
                    <xdr:rowOff>0</xdr:rowOff>
                  </from>
                  <to>
                    <xdr:col>5</xdr:col>
                    <xdr:colOff>800100</xdr:colOff>
                    <xdr:row>101</xdr:row>
                    <xdr:rowOff>0</xdr:rowOff>
                  </to>
                </anchor>
              </controlPr>
            </control>
          </mc:Choice>
        </mc:AlternateContent>
        <mc:AlternateContent xmlns:mc="http://schemas.openxmlformats.org/markup-compatibility/2006">
          <mc:Choice Requires="x14">
            <control shapeId="22642" r:id="rId117" name="Option Button 114">
              <controlPr defaultSize="0" autoFill="0" autoLine="0" autoPict="0">
                <anchor moveWithCells="1" sizeWithCells="1">
                  <from>
                    <xdr:col>5</xdr:col>
                    <xdr:colOff>19050</xdr:colOff>
                    <xdr:row>100</xdr:row>
                    <xdr:rowOff>200025</xdr:rowOff>
                  </from>
                  <to>
                    <xdr:col>5</xdr:col>
                    <xdr:colOff>609600</xdr:colOff>
                    <xdr:row>100</xdr:row>
                    <xdr:rowOff>419100</xdr:rowOff>
                  </to>
                </anchor>
              </controlPr>
            </control>
          </mc:Choice>
        </mc:AlternateContent>
        <mc:AlternateContent xmlns:mc="http://schemas.openxmlformats.org/markup-compatibility/2006">
          <mc:Choice Requires="x14">
            <control shapeId="22643" r:id="rId118" name="Option Button 115">
              <controlPr defaultSize="0" autoFill="0" autoLine="0" autoPict="0">
                <anchor moveWithCells="1" sizeWithCells="1">
                  <from>
                    <xdr:col>1</xdr:col>
                    <xdr:colOff>504825</xdr:colOff>
                    <xdr:row>100</xdr:row>
                    <xdr:rowOff>200025</xdr:rowOff>
                  </from>
                  <to>
                    <xdr:col>1</xdr:col>
                    <xdr:colOff>904875</xdr:colOff>
                    <xdr:row>100</xdr:row>
                    <xdr:rowOff>419100</xdr:rowOff>
                  </to>
                </anchor>
              </controlPr>
            </control>
          </mc:Choice>
        </mc:AlternateContent>
        <mc:AlternateContent xmlns:mc="http://schemas.openxmlformats.org/markup-compatibility/2006">
          <mc:Choice Requires="x14">
            <control shapeId="22644" r:id="rId119" name="Option Button 116">
              <controlPr defaultSize="0" autoFill="0" autoLine="0" autoPict="0">
                <anchor moveWithCells="1" sizeWithCells="1">
                  <from>
                    <xdr:col>1</xdr:col>
                    <xdr:colOff>57150</xdr:colOff>
                    <xdr:row>100</xdr:row>
                    <xdr:rowOff>200025</xdr:rowOff>
                  </from>
                  <to>
                    <xdr:col>1</xdr:col>
                    <xdr:colOff>466725</xdr:colOff>
                    <xdr:row>100</xdr:row>
                    <xdr:rowOff>419100</xdr:rowOff>
                  </to>
                </anchor>
              </controlPr>
            </control>
          </mc:Choice>
        </mc:AlternateContent>
        <mc:AlternateContent xmlns:mc="http://schemas.openxmlformats.org/markup-compatibility/2006">
          <mc:Choice Requires="x14">
            <control shapeId="22645" r:id="rId120" name="Group Box 117">
              <controlPr defaultSize="0" autoFill="0" autoPict="0">
                <anchor moveWithCells="1" sizeWithCells="1">
                  <from>
                    <xdr:col>1</xdr:col>
                    <xdr:colOff>0</xdr:colOff>
                    <xdr:row>104</xdr:row>
                    <xdr:rowOff>0</xdr:rowOff>
                  </from>
                  <to>
                    <xdr:col>5</xdr:col>
                    <xdr:colOff>800100</xdr:colOff>
                    <xdr:row>105</xdr:row>
                    <xdr:rowOff>0</xdr:rowOff>
                  </to>
                </anchor>
              </controlPr>
            </control>
          </mc:Choice>
        </mc:AlternateContent>
        <mc:AlternateContent xmlns:mc="http://schemas.openxmlformats.org/markup-compatibility/2006">
          <mc:Choice Requires="x14">
            <control shapeId="22646" r:id="rId121" name="Option Button 118">
              <controlPr defaultSize="0" autoFill="0" autoLine="0" autoPict="0">
                <anchor moveWithCells="1" sizeWithCells="1">
                  <from>
                    <xdr:col>5</xdr:col>
                    <xdr:colOff>19050</xdr:colOff>
                    <xdr:row>104</xdr:row>
                    <xdr:rowOff>200025</xdr:rowOff>
                  </from>
                  <to>
                    <xdr:col>5</xdr:col>
                    <xdr:colOff>609600</xdr:colOff>
                    <xdr:row>104</xdr:row>
                    <xdr:rowOff>419100</xdr:rowOff>
                  </to>
                </anchor>
              </controlPr>
            </control>
          </mc:Choice>
        </mc:AlternateContent>
        <mc:AlternateContent xmlns:mc="http://schemas.openxmlformats.org/markup-compatibility/2006">
          <mc:Choice Requires="x14">
            <control shapeId="22647" r:id="rId122" name="Option Button 119">
              <controlPr defaultSize="0" autoFill="0" autoLine="0" autoPict="0">
                <anchor moveWithCells="1" sizeWithCells="1">
                  <from>
                    <xdr:col>1</xdr:col>
                    <xdr:colOff>504825</xdr:colOff>
                    <xdr:row>104</xdr:row>
                    <xdr:rowOff>200025</xdr:rowOff>
                  </from>
                  <to>
                    <xdr:col>1</xdr:col>
                    <xdr:colOff>904875</xdr:colOff>
                    <xdr:row>104</xdr:row>
                    <xdr:rowOff>419100</xdr:rowOff>
                  </to>
                </anchor>
              </controlPr>
            </control>
          </mc:Choice>
        </mc:AlternateContent>
        <mc:AlternateContent xmlns:mc="http://schemas.openxmlformats.org/markup-compatibility/2006">
          <mc:Choice Requires="x14">
            <control shapeId="22648" r:id="rId123" name="Option Button 120">
              <controlPr defaultSize="0" autoFill="0" autoLine="0" autoPict="0">
                <anchor moveWithCells="1" sizeWithCells="1">
                  <from>
                    <xdr:col>1</xdr:col>
                    <xdr:colOff>57150</xdr:colOff>
                    <xdr:row>104</xdr:row>
                    <xdr:rowOff>200025</xdr:rowOff>
                  </from>
                  <to>
                    <xdr:col>1</xdr:col>
                    <xdr:colOff>466725</xdr:colOff>
                    <xdr:row>104</xdr:row>
                    <xdr:rowOff>419100</xdr:rowOff>
                  </to>
                </anchor>
              </controlPr>
            </control>
          </mc:Choice>
        </mc:AlternateContent>
        <mc:AlternateContent xmlns:mc="http://schemas.openxmlformats.org/markup-compatibility/2006">
          <mc:Choice Requires="x14">
            <control shapeId="22649" r:id="rId124" name="Group Box 121">
              <controlPr defaultSize="0" autoFill="0" autoPict="0">
                <anchor moveWithCells="1" sizeWithCells="1">
                  <from>
                    <xdr:col>1</xdr:col>
                    <xdr:colOff>0</xdr:colOff>
                    <xdr:row>105</xdr:row>
                    <xdr:rowOff>0</xdr:rowOff>
                  </from>
                  <to>
                    <xdr:col>5</xdr:col>
                    <xdr:colOff>800100</xdr:colOff>
                    <xdr:row>106</xdr:row>
                    <xdr:rowOff>0</xdr:rowOff>
                  </to>
                </anchor>
              </controlPr>
            </control>
          </mc:Choice>
        </mc:AlternateContent>
        <mc:AlternateContent xmlns:mc="http://schemas.openxmlformats.org/markup-compatibility/2006">
          <mc:Choice Requires="x14">
            <control shapeId="22650" r:id="rId125" name="Option Button 122">
              <controlPr defaultSize="0" autoFill="0" autoLine="0" autoPict="0">
                <anchor moveWithCells="1" sizeWithCells="1">
                  <from>
                    <xdr:col>5</xdr:col>
                    <xdr:colOff>19050</xdr:colOff>
                    <xdr:row>105</xdr:row>
                    <xdr:rowOff>200025</xdr:rowOff>
                  </from>
                  <to>
                    <xdr:col>5</xdr:col>
                    <xdr:colOff>609600</xdr:colOff>
                    <xdr:row>105</xdr:row>
                    <xdr:rowOff>419100</xdr:rowOff>
                  </to>
                </anchor>
              </controlPr>
            </control>
          </mc:Choice>
        </mc:AlternateContent>
        <mc:AlternateContent xmlns:mc="http://schemas.openxmlformats.org/markup-compatibility/2006">
          <mc:Choice Requires="x14">
            <control shapeId="22651" r:id="rId126" name="Option Button 123">
              <controlPr defaultSize="0" autoFill="0" autoLine="0" autoPict="0">
                <anchor moveWithCells="1" sizeWithCells="1">
                  <from>
                    <xdr:col>1</xdr:col>
                    <xdr:colOff>504825</xdr:colOff>
                    <xdr:row>105</xdr:row>
                    <xdr:rowOff>200025</xdr:rowOff>
                  </from>
                  <to>
                    <xdr:col>1</xdr:col>
                    <xdr:colOff>904875</xdr:colOff>
                    <xdr:row>105</xdr:row>
                    <xdr:rowOff>419100</xdr:rowOff>
                  </to>
                </anchor>
              </controlPr>
            </control>
          </mc:Choice>
        </mc:AlternateContent>
        <mc:AlternateContent xmlns:mc="http://schemas.openxmlformats.org/markup-compatibility/2006">
          <mc:Choice Requires="x14">
            <control shapeId="22652" r:id="rId127" name="Option Button 124">
              <controlPr defaultSize="0" autoFill="0" autoLine="0" autoPict="0">
                <anchor moveWithCells="1" sizeWithCells="1">
                  <from>
                    <xdr:col>1</xdr:col>
                    <xdr:colOff>57150</xdr:colOff>
                    <xdr:row>105</xdr:row>
                    <xdr:rowOff>200025</xdr:rowOff>
                  </from>
                  <to>
                    <xdr:col>1</xdr:col>
                    <xdr:colOff>466725</xdr:colOff>
                    <xdr:row>105</xdr:row>
                    <xdr:rowOff>419100</xdr:rowOff>
                  </to>
                </anchor>
              </controlPr>
            </control>
          </mc:Choice>
        </mc:AlternateContent>
        <mc:AlternateContent xmlns:mc="http://schemas.openxmlformats.org/markup-compatibility/2006">
          <mc:Choice Requires="x14">
            <control shapeId="22653" r:id="rId128" name="Group Box 125">
              <controlPr defaultSize="0" autoFill="0" autoPict="0">
                <anchor moveWithCells="1" sizeWithCells="1">
                  <from>
                    <xdr:col>1</xdr:col>
                    <xdr:colOff>0</xdr:colOff>
                    <xdr:row>121</xdr:row>
                    <xdr:rowOff>0</xdr:rowOff>
                  </from>
                  <to>
                    <xdr:col>5</xdr:col>
                    <xdr:colOff>800100</xdr:colOff>
                    <xdr:row>122</xdr:row>
                    <xdr:rowOff>0</xdr:rowOff>
                  </to>
                </anchor>
              </controlPr>
            </control>
          </mc:Choice>
        </mc:AlternateContent>
        <mc:AlternateContent xmlns:mc="http://schemas.openxmlformats.org/markup-compatibility/2006">
          <mc:Choice Requires="x14">
            <control shapeId="22654" r:id="rId129" name="Option Button 126">
              <controlPr defaultSize="0" autoFill="0" autoLine="0" autoPict="0">
                <anchor moveWithCells="1" sizeWithCells="1">
                  <from>
                    <xdr:col>5</xdr:col>
                    <xdr:colOff>19050</xdr:colOff>
                    <xdr:row>121</xdr:row>
                    <xdr:rowOff>200025</xdr:rowOff>
                  </from>
                  <to>
                    <xdr:col>5</xdr:col>
                    <xdr:colOff>609600</xdr:colOff>
                    <xdr:row>121</xdr:row>
                    <xdr:rowOff>419100</xdr:rowOff>
                  </to>
                </anchor>
              </controlPr>
            </control>
          </mc:Choice>
        </mc:AlternateContent>
        <mc:AlternateContent xmlns:mc="http://schemas.openxmlformats.org/markup-compatibility/2006">
          <mc:Choice Requires="x14">
            <control shapeId="22655" r:id="rId130" name="Option Button 127">
              <controlPr defaultSize="0" autoFill="0" autoLine="0" autoPict="0">
                <anchor moveWithCells="1" sizeWithCells="1">
                  <from>
                    <xdr:col>1</xdr:col>
                    <xdr:colOff>504825</xdr:colOff>
                    <xdr:row>121</xdr:row>
                    <xdr:rowOff>200025</xdr:rowOff>
                  </from>
                  <to>
                    <xdr:col>1</xdr:col>
                    <xdr:colOff>904875</xdr:colOff>
                    <xdr:row>121</xdr:row>
                    <xdr:rowOff>419100</xdr:rowOff>
                  </to>
                </anchor>
              </controlPr>
            </control>
          </mc:Choice>
        </mc:AlternateContent>
        <mc:AlternateContent xmlns:mc="http://schemas.openxmlformats.org/markup-compatibility/2006">
          <mc:Choice Requires="x14">
            <control shapeId="22656" r:id="rId131" name="Option Button 128">
              <controlPr defaultSize="0" autoFill="0" autoLine="0" autoPict="0">
                <anchor moveWithCells="1" sizeWithCells="1">
                  <from>
                    <xdr:col>1</xdr:col>
                    <xdr:colOff>57150</xdr:colOff>
                    <xdr:row>121</xdr:row>
                    <xdr:rowOff>200025</xdr:rowOff>
                  </from>
                  <to>
                    <xdr:col>1</xdr:col>
                    <xdr:colOff>466725</xdr:colOff>
                    <xdr:row>121</xdr:row>
                    <xdr:rowOff>419100</xdr:rowOff>
                  </to>
                </anchor>
              </controlPr>
            </control>
          </mc:Choice>
        </mc:AlternateContent>
        <mc:AlternateContent xmlns:mc="http://schemas.openxmlformats.org/markup-compatibility/2006">
          <mc:Choice Requires="x14">
            <control shapeId="22657" r:id="rId132" name="Group Box 129">
              <controlPr defaultSize="0" autoFill="0" autoPict="0">
                <anchor moveWithCells="1" sizeWithCells="1">
                  <from>
                    <xdr:col>1</xdr:col>
                    <xdr:colOff>0</xdr:colOff>
                    <xdr:row>122</xdr:row>
                    <xdr:rowOff>0</xdr:rowOff>
                  </from>
                  <to>
                    <xdr:col>5</xdr:col>
                    <xdr:colOff>800100</xdr:colOff>
                    <xdr:row>123</xdr:row>
                    <xdr:rowOff>0</xdr:rowOff>
                  </to>
                </anchor>
              </controlPr>
            </control>
          </mc:Choice>
        </mc:AlternateContent>
        <mc:AlternateContent xmlns:mc="http://schemas.openxmlformats.org/markup-compatibility/2006">
          <mc:Choice Requires="x14">
            <control shapeId="22658" r:id="rId133" name="Option Button 130">
              <controlPr defaultSize="0" autoFill="0" autoLine="0" autoPict="0">
                <anchor moveWithCells="1" sizeWithCells="1">
                  <from>
                    <xdr:col>5</xdr:col>
                    <xdr:colOff>19050</xdr:colOff>
                    <xdr:row>122</xdr:row>
                    <xdr:rowOff>200025</xdr:rowOff>
                  </from>
                  <to>
                    <xdr:col>5</xdr:col>
                    <xdr:colOff>609600</xdr:colOff>
                    <xdr:row>122</xdr:row>
                    <xdr:rowOff>419100</xdr:rowOff>
                  </to>
                </anchor>
              </controlPr>
            </control>
          </mc:Choice>
        </mc:AlternateContent>
        <mc:AlternateContent xmlns:mc="http://schemas.openxmlformats.org/markup-compatibility/2006">
          <mc:Choice Requires="x14">
            <control shapeId="22659" r:id="rId134" name="Option Button 131">
              <controlPr defaultSize="0" autoFill="0" autoLine="0" autoPict="0">
                <anchor moveWithCells="1" sizeWithCells="1">
                  <from>
                    <xdr:col>1</xdr:col>
                    <xdr:colOff>504825</xdr:colOff>
                    <xdr:row>122</xdr:row>
                    <xdr:rowOff>200025</xdr:rowOff>
                  </from>
                  <to>
                    <xdr:col>1</xdr:col>
                    <xdr:colOff>904875</xdr:colOff>
                    <xdr:row>122</xdr:row>
                    <xdr:rowOff>419100</xdr:rowOff>
                  </to>
                </anchor>
              </controlPr>
            </control>
          </mc:Choice>
        </mc:AlternateContent>
        <mc:AlternateContent xmlns:mc="http://schemas.openxmlformats.org/markup-compatibility/2006">
          <mc:Choice Requires="x14">
            <control shapeId="22660" r:id="rId135" name="Option Button 132">
              <controlPr defaultSize="0" autoFill="0" autoLine="0" autoPict="0">
                <anchor moveWithCells="1" sizeWithCells="1">
                  <from>
                    <xdr:col>1</xdr:col>
                    <xdr:colOff>57150</xdr:colOff>
                    <xdr:row>122</xdr:row>
                    <xdr:rowOff>200025</xdr:rowOff>
                  </from>
                  <to>
                    <xdr:col>1</xdr:col>
                    <xdr:colOff>466725</xdr:colOff>
                    <xdr:row>122</xdr:row>
                    <xdr:rowOff>419100</xdr:rowOff>
                  </to>
                </anchor>
              </controlPr>
            </control>
          </mc:Choice>
        </mc:AlternateContent>
        <mc:AlternateContent xmlns:mc="http://schemas.openxmlformats.org/markup-compatibility/2006">
          <mc:Choice Requires="x14">
            <control shapeId="22661" r:id="rId136" name="Group Box 133">
              <controlPr defaultSize="0" autoFill="0" autoPict="0">
                <anchor moveWithCells="1" sizeWithCells="1">
                  <from>
                    <xdr:col>1</xdr:col>
                    <xdr:colOff>0</xdr:colOff>
                    <xdr:row>123</xdr:row>
                    <xdr:rowOff>0</xdr:rowOff>
                  </from>
                  <to>
                    <xdr:col>5</xdr:col>
                    <xdr:colOff>800100</xdr:colOff>
                    <xdr:row>124</xdr:row>
                    <xdr:rowOff>0</xdr:rowOff>
                  </to>
                </anchor>
              </controlPr>
            </control>
          </mc:Choice>
        </mc:AlternateContent>
        <mc:AlternateContent xmlns:mc="http://schemas.openxmlformats.org/markup-compatibility/2006">
          <mc:Choice Requires="x14">
            <control shapeId="22662" r:id="rId137" name="Option Button 134">
              <controlPr defaultSize="0" autoFill="0" autoLine="0" autoPict="0">
                <anchor moveWithCells="1" sizeWithCells="1">
                  <from>
                    <xdr:col>5</xdr:col>
                    <xdr:colOff>19050</xdr:colOff>
                    <xdr:row>123</xdr:row>
                    <xdr:rowOff>200025</xdr:rowOff>
                  </from>
                  <to>
                    <xdr:col>5</xdr:col>
                    <xdr:colOff>609600</xdr:colOff>
                    <xdr:row>123</xdr:row>
                    <xdr:rowOff>419100</xdr:rowOff>
                  </to>
                </anchor>
              </controlPr>
            </control>
          </mc:Choice>
        </mc:AlternateContent>
        <mc:AlternateContent xmlns:mc="http://schemas.openxmlformats.org/markup-compatibility/2006">
          <mc:Choice Requires="x14">
            <control shapeId="22663" r:id="rId138" name="Option Button 135">
              <controlPr defaultSize="0" autoFill="0" autoLine="0" autoPict="0">
                <anchor moveWithCells="1" sizeWithCells="1">
                  <from>
                    <xdr:col>1</xdr:col>
                    <xdr:colOff>504825</xdr:colOff>
                    <xdr:row>123</xdr:row>
                    <xdr:rowOff>200025</xdr:rowOff>
                  </from>
                  <to>
                    <xdr:col>1</xdr:col>
                    <xdr:colOff>904875</xdr:colOff>
                    <xdr:row>123</xdr:row>
                    <xdr:rowOff>419100</xdr:rowOff>
                  </to>
                </anchor>
              </controlPr>
            </control>
          </mc:Choice>
        </mc:AlternateContent>
        <mc:AlternateContent xmlns:mc="http://schemas.openxmlformats.org/markup-compatibility/2006">
          <mc:Choice Requires="x14">
            <control shapeId="22664" r:id="rId139" name="Option Button 136">
              <controlPr defaultSize="0" autoFill="0" autoLine="0" autoPict="0">
                <anchor moveWithCells="1" sizeWithCells="1">
                  <from>
                    <xdr:col>1</xdr:col>
                    <xdr:colOff>57150</xdr:colOff>
                    <xdr:row>123</xdr:row>
                    <xdr:rowOff>200025</xdr:rowOff>
                  </from>
                  <to>
                    <xdr:col>1</xdr:col>
                    <xdr:colOff>466725</xdr:colOff>
                    <xdr:row>123</xdr:row>
                    <xdr:rowOff>419100</xdr:rowOff>
                  </to>
                </anchor>
              </controlPr>
            </control>
          </mc:Choice>
        </mc:AlternateContent>
        <mc:AlternateContent xmlns:mc="http://schemas.openxmlformats.org/markup-compatibility/2006">
          <mc:Choice Requires="x14">
            <control shapeId="22665" r:id="rId140" name="Group Box 137">
              <controlPr defaultSize="0" autoFill="0" autoPict="0">
                <anchor moveWithCells="1" sizeWithCells="1">
                  <from>
                    <xdr:col>1</xdr:col>
                    <xdr:colOff>0</xdr:colOff>
                    <xdr:row>134</xdr:row>
                    <xdr:rowOff>0</xdr:rowOff>
                  </from>
                  <to>
                    <xdr:col>5</xdr:col>
                    <xdr:colOff>800100</xdr:colOff>
                    <xdr:row>135</xdr:row>
                    <xdr:rowOff>0</xdr:rowOff>
                  </to>
                </anchor>
              </controlPr>
            </control>
          </mc:Choice>
        </mc:AlternateContent>
        <mc:AlternateContent xmlns:mc="http://schemas.openxmlformats.org/markup-compatibility/2006">
          <mc:Choice Requires="x14">
            <control shapeId="22666" r:id="rId141" name="Option Button 138">
              <controlPr defaultSize="0" autoFill="0" autoLine="0" autoPict="0">
                <anchor moveWithCells="1" sizeWithCells="1">
                  <from>
                    <xdr:col>5</xdr:col>
                    <xdr:colOff>19050</xdr:colOff>
                    <xdr:row>134</xdr:row>
                    <xdr:rowOff>200025</xdr:rowOff>
                  </from>
                  <to>
                    <xdr:col>5</xdr:col>
                    <xdr:colOff>609600</xdr:colOff>
                    <xdr:row>134</xdr:row>
                    <xdr:rowOff>419100</xdr:rowOff>
                  </to>
                </anchor>
              </controlPr>
            </control>
          </mc:Choice>
        </mc:AlternateContent>
        <mc:AlternateContent xmlns:mc="http://schemas.openxmlformats.org/markup-compatibility/2006">
          <mc:Choice Requires="x14">
            <control shapeId="22667" r:id="rId142" name="Option Button 139">
              <controlPr defaultSize="0" autoFill="0" autoLine="0" autoPict="0">
                <anchor moveWithCells="1" sizeWithCells="1">
                  <from>
                    <xdr:col>1</xdr:col>
                    <xdr:colOff>504825</xdr:colOff>
                    <xdr:row>134</xdr:row>
                    <xdr:rowOff>200025</xdr:rowOff>
                  </from>
                  <to>
                    <xdr:col>1</xdr:col>
                    <xdr:colOff>904875</xdr:colOff>
                    <xdr:row>134</xdr:row>
                    <xdr:rowOff>419100</xdr:rowOff>
                  </to>
                </anchor>
              </controlPr>
            </control>
          </mc:Choice>
        </mc:AlternateContent>
        <mc:AlternateContent xmlns:mc="http://schemas.openxmlformats.org/markup-compatibility/2006">
          <mc:Choice Requires="x14">
            <control shapeId="22668" r:id="rId143" name="Option Button 140">
              <controlPr defaultSize="0" autoFill="0" autoLine="0" autoPict="0">
                <anchor moveWithCells="1" sizeWithCells="1">
                  <from>
                    <xdr:col>1</xdr:col>
                    <xdr:colOff>57150</xdr:colOff>
                    <xdr:row>134</xdr:row>
                    <xdr:rowOff>200025</xdr:rowOff>
                  </from>
                  <to>
                    <xdr:col>1</xdr:col>
                    <xdr:colOff>466725</xdr:colOff>
                    <xdr:row>134</xdr:row>
                    <xdr:rowOff>419100</xdr:rowOff>
                  </to>
                </anchor>
              </controlPr>
            </control>
          </mc:Choice>
        </mc:AlternateContent>
        <mc:AlternateContent xmlns:mc="http://schemas.openxmlformats.org/markup-compatibility/2006">
          <mc:Choice Requires="x14">
            <control shapeId="22669" r:id="rId144" name="Group Box 141">
              <controlPr defaultSize="0" autoFill="0" autoPict="0">
                <anchor moveWithCells="1" sizeWithCells="1">
                  <from>
                    <xdr:col>1</xdr:col>
                    <xdr:colOff>0</xdr:colOff>
                    <xdr:row>135</xdr:row>
                    <xdr:rowOff>0</xdr:rowOff>
                  </from>
                  <to>
                    <xdr:col>5</xdr:col>
                    <xdr:colOff>800100</xdr:colOff>
                    <xdr:row>136</xdr:row>
                    <xdr:rowOff>0</xdr:rowOff>
                  </to>
                </anchor>
              </controlPr>
            </control>
          </mc:Choice>
        </mc:AlternateContent>
        <mc:AlternateContent xmlns:mc="http://schemas.openxmlformats.org/markup-compatibility/2006">
          <mc:Choice Requires="x14">
            <control shapeId="22670" r:id="rId145" name="Option Button 142">
              <controlPr defaultSize="0" autoFill="0" autoLine="0" autoPict="0">
                <anchor moveWithCells="1" sizeWithCells="1">
                  <from>
                    <xdr:col>5</xdr:col>
                    <xdr:colOff>19050</xdr:colOff>
                    <xdr:row>135</xdr:row>
                    <xdr:rowOff>200025</xdr:rowOff>
                  </from>
                  <to>
                    <xdr:col>5</xdr:col>
                    <xdr:colOff>609600</xdr:colOff>
                    <xdr:row>135</xdr:row>
                    <xdr:rowOff>419100</xdr:rowOff>
                  </to>
                </anchor>
              </controlPr>
            </control>
          </mc:Choice>
        </mc:AlternateContent>
        <mc:AlternateContent xmlns:mc="http://schemas.openxmlformats.org/markup-compatibility/2006">
          <mc:Choice Requires="x14">
            <control shapeId="22671" r:id="rId146" name="Option Button 143">
              <controlPr defaultSize="0" autoFill="0" autoLine="0" autoPict="0">
                <anchor moveWithCells="1" sizeWithCells="1">
                  <from>
                    <xdr:col>1</xdr:col>
                    <xdr:colOff>504825</xdr:colOff>
                    <xdr:row>135</xdr:row>
                    <xdr:rowOff>200025</xdr:rowOff>
                  </from>
                  <to>
                    <xdr:col>1</xdr:col>
                    <xdr:colOff>904875</xdr:colOff>
                    <xdr:row>135</xdr:row>
                    <xdr:rowOff>419100</xdr:rowOff>
                  </to>
                </anchor>
              </controlPr>
            </control>
          </mc:Choice>
        </mc:AlternateContent>
        <mc:AlternateContent xmlns:mc="http://schemas.openxmlformats.org/markup-compatibility/2006">
          <mc:Choice Requires="x14">
            <control shapeId="22672" r:id="rId147" name="Option Button 144">
              <controlPr defaultSize="0" autoFill="0" autoLine="0" autoPict="0">
                <anchor moveWithCells="1" sizeWithCells="1">
                  <from>
                    <xdr:col>1</xdr:col>
                    <xdr:colOff>57150</xdr:colOff>
                    <xdr:row>135</xdr:row>
                    <xdr:rowOff>200025</xdr:rowOff>
                  </from>
                  <to>
                    <xdr:col>1</xdr:col>
                    <xdr:colOff>466725</xdr:colOff>
                    <xdr:row>135</xdr:row>
                    <xdr:rowOff>419100</xdr:rowOff>
                  </to>
                </anchor>
              </controlPr>
            </control>
          </mc:Choice>
        </mc:AlternateContent>
        <mc:AlternateContent xmlns:mc="http://schemas.openxmlformats.org/markup-compatibility/2006">
          <mc:Choice Requires="x14">
            <control shapeId="22673" r:id="rId148" name="Group Box 145">
              <controlPr defaultSize="0" autoFill="0" autoPict="0">
                <anchor moveWithCells="1" sizeWithCells="1">
                  <from>
                    <xdr:col>1</xdr:col>
                    <xdr:colOff>0</xdr:colOff>
                    <xdr:row>136</xdr:row>
                    <xdr:rowOff>0</xdr:rowOff>
                  </from>
                  <to>
                    <xdr:col>5</xdr:col>
                    <xdr:colOff>800100</xdr:colOff>
                    <xdr:row>137</xdr:row>
                    <xdr:rowOff>0</xdr:rowOff>
                  </to>
                </anchor>
              </controlPr>
            </control>
          </mc:Choice>
        </mc:AlternateContent>
        <mc:AlternateContent xmlns:mc="http://schemas.openxmlformats.org/markup-compatibility/2006">
          <mc:Choice Requires="x14">
            <control shapeId="22674" r:id="rId149" name="Option Button 146">
              <controlPr defaultSize="0" autoFill="0" autoLine="0" autoPict="0">
                <anchor moveWithCells="1" sizeWithCells="1">
                  <from>
                    <xdr:col>5</xdr:col>
                    <xdr:colOff>19050</xdr:colOff>
                    <xdr:row>136</xdr:row>
                    <xdr:rowOff>200025</xdr:rowOff>
                  </from>
                  <to>
                    <xdr:col>5</xdr:col>
                    <xdr:colOff>609600</xdr:colOff>
                    <xdr:row>136</xdr:row>
                    <xdr:rowOff>419100</xdr:rowOff>
                  </to>
                </anchor>
              </controlPr>
            </control>
          </mc:Choice>
        </mc:AlternateContent>
        <mc:AlternateContent xmlns:mc="http://schemas.openxmlformats.org/markup-compatibility/2006">
          <mc:Choice Requires="x14">
            <control shapeId="22675" r:id="rId150" name="Option Button 147">
              <controlPr defaultSize="0" autoFill="0" autoLine="0" autoPict="0">
                <anchor moveWithCells="1" sizeWithCells="1">
                  <from>
                    <xdr:col>1</xdr:col>
                    <xdr:colOff>504825</xdr:colOff>
                    <xdr:row>136</xdr:row>
                    <xdr:rowOff>200025</xdr:rowOff>
                  </from>
                  <to>
                    <xdr:col>1</xdr:col>
                    <xdr:colOff>904875</xdr:colOff>
                    <xdr:row>136</xdr:row>
                    <xdr:rowOff>419100</xdr:rowOff>
                  </to>
                </anchor>
              </controlPr>
            </control>
          </mc:Choice>
        </mc:AlternateContent>
        <mc:AlternateContent xmlns:mc="http://schemas.openxmlformats.org/markup-compatibility/2006">
          <mc:Choice Requires="x14">
            <control shapeId="22676" r:id="rId151" name="Option Button 148">
              <controlPr defaultSize="0" autoFill="0" autoLine="0" autoPict="0">
                <anchor moveWithCells="1" sizeWithCells="1">
                  <from>
                    <xdr:col>1</xdr:col>
                    <xdr:colOff>57150</xdr:colOff>
                    <xdr:row>136</xdr:row>
                    <xdr:rowOff>200025</xdr:rowOff>
                  </from>
                  <to>
                    <xdr:col>1</xdr:col>
                    <xdr:colOff>466725</xdr:colOff>
                    <xdr:row>136</xdr:row>
                    <xdr:rowOff>419100</xdr:rowOff>
                  </to>
                </anchor>
              </controlPr>
            </control>
          </mc:Choice>
        </mc:AlternateContent>
        <mc:AlternateContent xmlns:mc="http://schemas.openxmlformats.org/markup-compatibility/2006">
          <mc:Choice Requires="x14">
            <control shapeId="22677" r:id="rId152" name="Group Box 149">
              <controlPr defaultSize="0" autoFill="0" autoPict="0">
                <anchor moveWithCells="1" sizeWithCells="1">
                  <from>
                    <xdr:col>1</xdr:col>
                    <xdr:colOff>0</xdr:colOff>
                    <xdr:row>137</xdr:row>
                    <xdr:rowOff>0</xdr:rowOff>
                  </from>
                  <to>
                    <xdr:col>5</xdr:col>
                    <xdr:colOff>800100</xdr:colOff>
                    <xdr:row>138</xdr:row>
                    <xdr:rowOff>0</xdr:rowOff>
                  </to>
                </anchor>
              </controlPr>
            </control>
          </mc:Choice>
        </mc:AlternateContent>
        <mc:AlternateContent xmlns:mc="http://schemas.openxmlformats.org/markup-compatibility/2006">
          <mc:Choice Requires="x14">
            <control shapeId="22678" r:id="rId153" name="Option Button 150">
              <controlPr defaultSize="0" autoFill="0" autoLine="0" autoPict="0">
                <anchor moveWithCells="1" sizeWithCells="1">
                  <from>
                    <xdr:col>5</xdr:col>
                    <xdr:colOff>19050</xdr:colOff>
                    <xdr:row>137</xdr:row>
                    <xdr:rowOff>200025</xdr:rowOff>
                  </from>
                  <to>
                    <xdr:col>5</xdr:col>
                    <xdr:colOff>609600</xdr:colOff>
                    <xdr:row>137</xdr:row>
                    <xdr:rowOff>419100</xdr:rowOff>
                  </to>
                </anchor>
              </controlPr>
            </control>
          </mc:Choice>
        </mc:AlternateContent>
        <mc:AlternateContent xmlns:mc="http://schemas.openxmlformats.org/markup-compatibility/2006">
          <mc:Choice Requires="x14">
            <control shapeId="22679" r:id="rId154" name="Option Button 151">
              <controlPr defaultSize="0" autoFill="0" autoLine="0" autoPict="0">
                <anchor moveWithCells="1" sizeWithCells="1">
                  <from>
                    <xdr:col>1</xdr:col>
                    <xdr:colOff>504825</xdr:colOff>
                    <xdr:row>137</xdr:row>
                    <xdr:rowOff>200025</xdr:rowOff>
                  </from>
                  <to>
                    <xdr:col>1</xdr:col>
                    <xdr:colOff>904875</xdr:colOff>
                    <xdr:row>137</xdr:row>
                    <xdr:rowOff>419100</xdr:rowOff>
                  </to>
                </anchor>
              </controlPr>
            </control>
          </mc:Choice>
        </mc:AlternateContent>
        <mc:AlternateContent xmlns:mc="http://schemas.openxmlformats.org/markup-compatibility/2006">
          <mc:Choice Requires="x14">
            <control shapeId="22680" r:id="rId155" name="Option Button 152">
              <controlPr defaultSize="0" autoFill="0" autoLine="0" autoPict="0">
                <anchor moveWithCells="1" sizeWithCells="1">
                  <from>
                    <xdr:col>1</xdr:col>
                    <xdr:colOff>57150</xdr:colOff>
                    <xdr:row>137</xdr:row>
                    <xdr:rowOff>200025</xdr:rowOff>
                  </from>
                  <to>
                    <xdr:col>1</xdr:col>
                    <xdr:colOff>466725</xdr:colOff>
                    <xdr:row>137</xdr:row>
                    <xdr:rowOff>419100</xdr:rowOff>
                  </to>
                </anchor>
              </controlPr>
            </control>
          </mc:Choice>
        </mc:AlternateContent>
        <mc:AlternateContent xmlns:mc="http://schemas.openxmlformats.org/markup-compatibility/2006">
          <mc:Choice Requires="x14">
            <control shapeId="22681" r:id="rId156" name="Group Box 153">
              <controlPr defaultSize="0" autoFill="0" autoPict="0">
                <anchor moveWithCells="1" sizeWithCells="1">
                  <from>
                    <xdr:col>1</xdr:col>
                    <xdr:colOff>0</xdr:colOff>
                    <xdr:row>138</xdr:row>
                    <xdr:rowOff>0</xdr:rowOff>
                  </from>
                  <to>
                    <xdr:col>5</xdr:col>
                    <xdr:colOff>800100</xdr:colOff>
                    <xdr:row>139</xdr:row>
                    <xdr:rowOff>0</xdr:rowOff>
                  </to>
                </anchor>
              </controlPr>
            </control>
          </mc:Choice>
        </mc:AlternateContent>
        <mc:AlternateContent xmlns:mc="http://schemas.openxmlformats.org/markup-compatibility/2006">
          <mc:Choice Requires="x14">
            <control shapeId="22682" r:id="rId157" name="Option Button 154">
              <controlPr defaultSize="0" autoFill="0" autoLine="0" autoPict="0">
                <anchor moveWithCells="1" sizeWithCells="1">
                  <from>
                    <xdr:col>5</xdr:col>
                    <xdr:colOff>19050</xdr:colOff>
                    <xdr:row>138</xdr:row>
                    <xdr:rowOff>200025</xdr:rowOff>
                  </from>
                  <to>
                    <xdr:col>5</xdr:col>
                    <xdr:colOff>609600</xdr:colOff>
                    <xdr:row>138</xdr:row>
                    <xdr:rowOff>419100</xdr:rowOff>
                  </to>
                </anchor>
              </controlPr>
            </control>
          </mc:Choice>
        </mc:AlternateContent>
        <mc:AlternateContent xmlns:mc="http://schemas.openxmlformats.org/markup-compatibility/2006">
          <mc:Choice Requires="x14">
            <control shapeId="22683" r:id="rId158" name="Option Button 155">
              <controlPr defaultSize="0" autoFill="0" autoLine="0" autoPict="0">
                <anchor moveWithCells="1" sizeWithCells="1">
                  <from>
                    <xdr:col>1</xdr:col>
                    <xdr:colOff>504825</xdr:colOff>
                    <xdr:row>138</xdr:row>
                    <xdr:rowOff>200025</xdr:rowOff>
                  </from>
                  <to>
                    <xdr:col>1</xdr:col>
                    <xdr:colOff>904875</xdr:colOff>
                    <xdr:row>138</xdr:row>
                    <xdr:rowOff>419100</xdr:rowOff>
                  </to>
                </anchor>
              </controlPr>
            </control>
          </mc:Choice>
        </mc:AlternateContent>
        <mc:AlternateContent xmlns:mc="http://schemas.openxmlformats.org/markup-compatibility/2006">
          <mc:Choice Requires="x14">
            <control shapeId="22684" r:id="rId159" name="Option Button 156">
              <controlPr defaultSize="0" autoFill="0" autoLine="0" autoPict="0">
                <anchor moveWithCells="1" sizeWithCells="1">
                  <from>
                    <xdr:col>1</xdr:col>
                    <xdr:colOff>57150</xdr:colOff>
                    <xdr:row>138</xdr:row>
                    <xdr:rowOff>200025</xdr:rowOff>
                  </from>
                  <to>
                    <xdr:col>1</xdr:col>
                    <xdr:colOff>466725</xdr:colOff>
                    <xdr:row>138</xdr:row>
                    <xdr:rowOff>419100</xdr:rowOff>
                  </to>
                </anchor>
              </controlPr>
            </control>
          </mc:Choice>
        </mc:AlternateContent>
        <mc:AlternateContent xmlns:mc="http://schemas.openxmlformats.org/markup-compatibility/2006">
          <mc:Choice Requires="x14">
            <control shapeId="22685" r:id="rId160" name="Group Box 157">
              <controlPr defaultSize="0" autoFill="0" autoPict="0">
                <anchor moveWithCells="1" sizeWithCells="1">
                  <from>
                    <xdr:col>1</xdr:col>
                    <xdr:colOff>0</xdr:colOff>
                    <xdr:row>139</xdr:row>
                    <xdr:rowOff>0</xdr:rowOff>
                  </from>
                  <to>
                    <xdr:col>5</xdr:col>
                    <xdr:colOff>800100</xdr:colOff>
                    <xdr:row>140</xdr:row>
                    <xdr:rowOff>0</xdr:rowOff>
                  </to>
                </anchor>
              </controlPr>
            </control>
          </mc:Choice>
        </mc:AlternateContent>
        <mc:AlternateContent xmlns:mc="http://schemas.openxmlformats.org/markup-compatibility/2006">
          <mc:Choice Requires="x14">
            <control shapeId="22686" r:id="rId161" name="Option Button 158">
              <controlPr defaultSize="0" autoFill="0" autoLine="0" autoPict="0">
                <anchor moveWithCells="1" sizeWithCells="1">
                  <from>
                    <xdr:col>5</xdr:col>
                    <xdr:colOff>19050</xdr:colOff>
                    <xdr:row>139</xdr:row>
                    <xdr:rowOff>200025</xdr:rowOff>
                  </from>
                  <to>
                    <xdr:col>5</xdr:col>
                    <xdr:colOff>609600</xdr:colOff>
                    <xdr:row>139</xdr:row>
                    <xdr:rowOff>419100</xdr:rowOff>
                  </to>
                </anchor>
              </controlPr>
            </control>
          </mc:Choice>
        </mc:AlternateContent>
        <mc:AlternateContent xmlns:mc="http://schemas.openxmlformats.org/markup-compatibility/2006">
          <mc:Choice Requires="x14">
            <control shapeId="22687" r:id="rId162" name="Option Button 159">
              <controlPr defaultSize="0" autoFill="0" autoLine="0" autoPict="0">
                <anchor moveWithCells="1" sizeWithCells="1">
                  <from>
                    <xdr:col>1</xdr:col>
                    <xdr:colOff>504825</xdr:colOff>
                    <xdr:row>139</xdr:row>
                    <xdr:rowOff>200025</xdr:rowOff>
                  </from>
                  <to>
                    <xdr:col>1</xdr:col>
                    <xdr:colOff>904875</xdr:colOff>
                    <xdr:row>139</xdr:row>
                    <xdr:rowOff>419100</xdr:rowOff>
                  </to>
                </anchor>
              </controlPr>
            </control>
          </mc:Choice>
        </mc:AlternateContent>
        <mc:AlternateContent xmlns:mc="http://schemas.openxmlformats.org/markup-compatibility/2006">
          <mc:Choice Requires="x14">
            <control shapeId="22688" r:id="rId163" name="Option Button 160">
              <controlPr defaultSize="0" autoFill="0" autoLine="0" autoPict="0">
                <anchor moveWithCells="1" sizeWithCells="1">
                  <from>
                    <xdr:col>1</xdr:col>
                    <xdr:colOff>57150</xdr:colOff>
                    <xdr:row>139</xdr:row>
                    <xdr:rowOff>200025</xdr:rowOff>
                  </from>
                  <to>
                    <xdr:col>1</xdr:col>
                    <xdr:colOff>466725</xdr:colOff>
                    <xdr:row>139</xdr:row>
                    <xdr:rowOff>419100</xdr:rowOff>
                  </to>
                </anchor>
              </controlPr>
            </control>
          </mc:Choice>
        </mc:AlternateContent>
        <mc:AlternateContent xmlns:mc="http://schemas.openxmlformats.org/markup-compatibility/2006">
          <mc:Choice Requires="x14">
            <control shapeId="22689" r:id="rId164" name="Group Box 161">
              <controlPr defaultSize="0" autoFill="0" autoPict="0">
                <anchor moveWithCells="1" sizeWithCells="1">
                  <from>
                    <xdr:col>1</xdr:col>
                    <xdr:colOff>0</xdr:colOff>
                    <xdr:row>150</xdr:row>
                    <xdr:rowOff>0</xdr:rowOff>
                  </from>
                  <to>
                    <xdr:col>5</xdr:col>
                    <xdr:colOff>800100</xdr:colOff>
                    <xdr:row>151</xdr:row>
                    <xdr:rowOff>0</xdr:rowOff>
                  </to>
                </anchor>
              </controlPr>
            </control>
          </mc:Choice>
        </mc:AlternateContent>
        <mc:AlternateContent xmlns:mc="http://schemas.openxmlformats.org/markup-compatibility/2006">
          <mc:Choice Requires="x14">
            <control shapeId="22690" r:id="rId165" name="Option Button 162">
              <controlPr defaultSize="0" autoFill="0" autoLine="0" autoPict="0">
                <anchor moveWithCells="1" sizeWithCells="1">
                  <from>
                    <xdr:col>5</xdr:col>
                    <xdr:colOff>19050</xdr:colOff>
                    <xdr:row>150</xdr:row>
                    <xdr:rowOff>200025</xdr:rowOff>
                  </from>
                  <to>
                    <xdr:col>5</xdr:col>
                    <xdr:colOff>609600</xdr:colOff>
                    <xdr:row>150</xdr:row>
                    <xdr:rowOff>419100</xdr:rowOff>
                  </to>
                </anchor>
              </controlPr>
            </control>
          </mc:Choice>
        </mc:AlternateContent>
        <mc:AlternateContent xmlns:mc="http://schemas.openxmlformats.org/markup-compatibility/2006">
          <mc:Choice Requires="x14">
            <control shapeId="22691" r:id="rId166" name="Option Button 163">
              <controlPr defaultSize="0" autoFill="0" autoLine="0" autoPict="0">
                <anchor moveWithCells="1" sizeWithCells="1">
                  <from>
                    <xdr:col>1</xdr:col>
                    <xdr:colOff>504825</xdr:colOff>
                    <xdr:row>150</xdr:row>
                    <xdr:rowOff>200025</xdr:rowOff>
                  </from>
                  <to>
                    <xdr:col>1</xdr:col>
                    <xdr:colOff>904875</xdr:colOff>
                    <xdr:row>150</xdr:row>
                    <xdr:rowOff>419100</xdr:rowOff>
                  </to>
                </anchor>
              </controlPr>
            </control>
          </mc:Choice>
        </mc:AlternateContent>
        <mc:AlternateContent xmlns:mc="http://schemas.openxmlformats.org/markup-compatibility/2006">
          <mc:Choice Requires="x14">
            <control shapeId="22692" r:id="rId167" name="Option Button 164">
              <controlPr defaultSize="0" autoFill="0" autoLine="0" autoPict="0">
                <anchor moveWithCells="1" sizeWithCells="1">
                  <from>
                    <xdr:col>1</xdr:col>
                    <xdr:colOff>57150</xdr:colOff>
                    <xdr:row>150</xdr:row>
                    <xdr:rowOff>200025</xdr:rowOff>
                  </from>
                  <to>
                    <xdr:col>1</xdr:col>
                    <xdr:colOff>466725</xdr:colOff>
                    <xdr:row>150</xdr:row>
                    <xdr:rowOff>419100</xdr:rowOff>
                  </to>
                </anchor>
              </controlPr>
            </control>
          </mc:Choice>
        </mc:AlternateContent>
        <mc:AlternateContent xmlns:mc="http://schemas.openxmlformats.org/markup-compatibility/2006">
          <mc:Choice Requires="x14">
            <control shapeId="22693" r:id="rId168" name="Group Box 165">
              <controlPr defaultSize="0" autoFill="0" autoPict="0">
                <anchor moveWithCells="1" sizeWithCells="1">
                  <from>
                    <xdr:col>1</xdr:col>
                    <xdr:colOff>0</xdr:colOff>
                    <xdr:row>151</xdr:row>
                    <xdr:rowOff>0</xdr:rowOff>
                  </from>
                  <to>
                    <xdr:col>5</xdr:col>
                    <xdr:colOff>800100</xdr:colOff>
                    <xdr:row>152</xdr:row>
                    <xdr:rowOff>0</xdr:rowOff>
                  </to>
                </anchor>
              </controlPr>
            </control>
          </mc:Choice>
        </mc:AlternateContent>
        <mc:AlternateContent xmlns:mc="http://schemas.openxmlformats.org/markup-compatibility/2006">
          <mc:Choice Requires="x14">
            <control shapeId="22694" r:id="rId169" name="Option Button 166">
              <controlPr defaultSize="0" autoFill="0" autoLine="0" autoPict="0">
                <anchor moveWithCells="1" sizeWithCells="1">
                  <from>
                    <xdr:col>5</xdr:col>
                    <xdr:colOff>19050</xdr:colOff>
                    <xdr:row>151</xdr:row>
                    <xdr:rowOff>200025</xdr:rowOff>
                  </from>
                  <to>
                    <xdr:col>5</xdr:col>
                    <xdr:colOff>609600</xdr:colOff>
                    <xdr:row>151</xdr:row>
                    <xdr:rowOff>419100</xdr:rowOff>
                  </to>
                </anchor>
              </controlPr>
            </control>
          </mc:Choice>
        </mc:AlternateContent>
        <mc:AlternateContent xmlns:mc="http://schemas.openxmlformats.org/markup-compatibility/2006">
          <mc:Choice Requires="x14">
            <control shapeId="22695" r:id="rId170" name="Option Button 167">
              <controlPr defaultSize="0" autoFill="0" autoLine="0" autoPict="0">
                <anchor moveWithCells="1" sizeWithCells="1">
                  <from>
                    <xdr:col>1</xdr:col>
                    <xdr:colOff>504825</xdr:colOff>
                    <xdr:row>151</xdr:row>
                    <xdr:rowOff>200025</xdr:rowOff>
                  </from>
                  <to>
                    <xdr:col>1</xdr:col>
                    <xdr:colOff>904875</xdr:colOff>
                    <xdr:row>151</xdr:row>
                    <xdr:rowOff>419100</xdr:rowOff>
                  </to>
                </anchor>
              </controlPr>
            </control>
          </mc:Choice>
        </mc:AlternateContent>
        <mc:AlternateContent xmlns:mc="http://schemas.openxmlformats.org/markup-compatibility/2006">
          <mc:Choice Requires="x14">
            <control shapeId="22696" r:id="rId171" name="Option Button 168">
              <controlPr defaultSize="0" autoFill="0" autoLine="0" autoPict="0">
                <anchor moveWithCells="1" sizeWithCells="1">
                  <from>
                    <xdr:col>1</xdr:col>
                    <xdr:colOff>57150</xdr:colOff>
                    <xdr:row>151</xdr:row>
                    <xdr:rowOff>200025</xdr:rowOff>
                  </from>
                  <to>
                    <xdr:col>1</xdr:col>
                    <xdr:colOff>466725</xdr:colOff>
                    <xdr:row>151</xdr:row>
                    <xdr:rowOff>419100</xdr:rowOff>
                  </to>
                </anchor>
              </controlPr>
            </control>
          </mc:Choice>
        </mc:AlternateContent>
        <mc:AlternateContent xmlns:mc="http://schemas.openxmlformats.org/markup-compatibility/2006">
          <mc:Choice Requires="x14">
            <control shapeId="22697" r:id="rId172" name="Group Box 169">
              <controlPr defaultSize="0" autoFill="0" autoPict="0">
                <anchor moveWithCells="1" sizeWithCells="1">
                  <from>
                    <xdr:col>1</xdr:col>
                    <xdr:colOff>0</xdr:colOff>
                    <xdr:row>152</xdr:row>
                    <xdr:rowOff>0</xdr:rowOff>
                  </from>
                  <to>
                    <xdr:col>5</xdr:col>
                    <xdr:colOff>800100</xdr:colOff>
                    <xdr:row>153</xdr:row>
                    <xdr:rowOff>0</xdr:rowOff>
                  </to>
                </anchor>
              </controlPr>
            </control>
          </mc:Choice>
        </mc:AlternateContent>
        <mc:AlternateContent xmlns:mc="http://schemas.openxmlformats.org/markup-compatibility/2006">
          <mc:Choice Requires="x14">
            <control shapeId="22698" r:id="rId173" name="Option Button 170">
              <controlPr defaultSize="0" autoFill="0" autoLine="0" autoPict="0">
                <anchor moveWithCells="1" sizeWithCells="1">
                  <from>
                    <xdr:col>5</xdr:col>
                    <xdr:colOff>19050</xdr:colOff>
                    <xdr:row>152</xdr:row>
                    <xdr:rowOff>200025</xdr:rowOff>
                  </from>
                  <to>
                    <xdr:col>5</xdr:col>
                    <xdr:colOff>609600</xdr:colOff>
                    <xdr:row>152</xdr:row>
                    <xdr:rowOff>419100</xdr:rowOff>
                  </to>
                </anchor>
              </controlPr>
            </control>
          </mc:Choice>
        </mc:AlternateContent>
        <mc:AlternateContent xmlns:mc="http://schemas.openxmlformats.org/markup-compatibility/2006">
          <mc:Choice Requires="x14">
            <control shapeId="22699" r:id="rId174" name="Option Button 171">
              <controlPr defaultSize="0" autoFill="0" autoLine="0" autoPict="0">
                <anchor moveWithCells="1" sizeWithCells="1">
                  <from>
                    <xdr:col>1</xdr:col>
                    <xdr:colOff>504825</xdr:colOff>
                    <xdr:row>152</xdr:row>
                    <xdr:rowOff>200025</xdr:rowOff>
                  </from>
                  <to>
                    <xdr:col>1</xdr:col>
                    <xdr:colOff>904875</xdr:colOff>
                    <xdr:row>152</xdr:row>
                    <xdr:rowOff>419100</xdr:rowOff>
                  </to>
                </anchor>
              </controlPr>
            </control>
          </mc:Choice>
        </mc:AlternateContent>
        <mc:AlternateContent xmlns:mc="http://schemas.openxmlformats.org/markup-compatibility/2006">
          <mc:Choice Requires="x14">
            <control shapeId="22700" r:id="rId175" name="Option Button 172">
              <controlPr defaultSize="0" autoFill="0" autoLine="0" autoPict="0">
                <anchor moveWithCells="1" sizeWithCells="1">
                  <from>
                    <xdr:col>1</xdr:col>
                    <xdr:colOff>57150</xdr:colOff>
                    <xdr:row>152</xdr:row>
                    <xdr:rowOff>200025</xdr:rowOff>
                  </from>
                  <to>
                    <xdr:col>1</xdr:col>
                    <xdr:colOff>466725</xdr:colOff>
                    <xdr:row>152</xdr:row>
                    <xdr:rowOff>419100</xdr:rowOff>
                  </to>
                </anchor>
              </controlPr>
            </control>
          </mc:Choice>
        </mc:AlternateContent>
        <mc:AlternateContent xmlns:mc="http://schemas.openxmlformats.org/markup-compatibility/2006">
          <mc:Choice Requires="x14">
            <control shapeId="22701" r:id="rId176" name="Group Box 173">
              <controlPr defaultSize="0" autoFill="0" autoPict="0">
                <anchor moveWithCells="1" sizeWithCells="1">
                  <from>
                    <xdr:col>1</xdr:col>
                    <xdr:colOff>0</xdr:colOff>
                    <xdr:row>153</xdr:row>
                    <xdr:rowOff>0</xdr:rowOff>
                  </from>
                  <to>
                    <xdr:col>5</xdr:col>
                    <xdr:colOff>800100</xdr:colOff>
                    <xdr:row>154</xdr:row>
                    <xdr:rowOff>0</xdr:rowOff>
                  </to>
                </anchor>
              </controlPr>
            </control>
          </mc:Choice>
        </mc:AlternateContent>
        <mc:AlternateContent xmlns:mc="http://schemas.openxmlformats.org/markup-compatibility/2006">
          <mc:Choice Requires="x14">
            <control shapeId="22702" r:id="rId177" name="Option Button 174">
              <controlPr defaultSize="0" autoFill="0" autoLine="0" autoPict="0">
                <anchor moveWithCells="1" sizeWithCells="1">
                  <from>
                    <xdr:col>5</xdr:col>
                    <xdr:colOff>19050</xdr:colOff>
                    <xdr:row>153</xdr:row>
                    <xdr:rowOff>200025</xdr:rowOff>
                  </from>
                  <to>
                    <xdr:col>5</xdr:col>
                    <xdr:colOff>609600</xdr:colOff>
                    <xdr:row>153</xdr:row>
                    <xdr:rowOff>419100</xdr:rowOff>
                  </to>
                </anchor>
              </controlPr>
            </control>
          </mc:Choice>
        </mc:AlternateContent>
        <mc:AlternateContent xmlns:mc="http://schemas.openxmlformats.org/markup-compatibility/2006">
          <mc:Choice Requires="x14">
            <control shapeId="22703" r:id="rId178" name="Option Button 175">
              <controlPr defaultSize="0" autoFill="0" autoLine="0" autoPict="0">
                <anchor moveWithCells="1" sizeWithCells="1">
                  <from>
                    <xdr:col>1</xdr:col>
                    <xdr:colOff>504825</xdr:colOff>
                    <xdr:row>153</xdr:row>
                    <xdr:rowOff>200025</xdr:rowOff>
                  </from>
                  <to>
                    <xdr:col>1</xdr:col>
                    <xdr:colOff>904875</xdr:colOff>
                    <xdr:row>153</xdr:row>
                    <xdr:rowOff>419100</xdr:rowOff>
                  </to>
                </anchor>
              </controlPr>
            </control>
          </mc:Choice>
        </mc:AlternateContent>
        <mc:AlternateContent xmlns:mc="http://schemas.openxmlformats.org/markup-compatibility/2006">
          <mc:Choice Requires="x14">
            <control shapeId="22704" r:id="rId179" name="Option Button 176">
              <controlPr defaultSize="0" autoFill="0" autoLine="0" autoPict="0">
                <anchor moveWithCells="1" sizeWithCells="1">
                  <from>
                    <xdr:col>1</xdr:col>
                    <xdr:colOff>57150</xdr:colOff>
                    <xdr:row>153</xdr:row>
                    <xdr:rowOff>200025</xdr:rowOff>
                  </from>
                  <to>
                    <xdr:col>1</xdr:col>
                    <xdr:colOff>466725</xdr:colOff>
                    <xdr:row>153</xdr:row>
                    <xdr:rowOff>419100</xdr:rowOff>
                  </to>
                </anchor>
              </controlPr>
            </control>
          </mc:Choice>
        </mc:AlternateContent>
        <mc:AlternateContent xmlns:mc="http://schemas.openxmlformats.org/markup-compatibility/2006">
          <mc:Choice Requires="x14">
            <control shapeId="22705" r:id="rId180" name="Group Box 177">
              <controlPr defaultSize="0" autoFill="0" autoPict="0">
                <anchor moveWithCells="1" sizeWithCells="1">
                  <from>
                    <xdr:col>1</xdr:col>
                    <xdr:colOff>0</xdr:colOff>
                    <xdr:row>164</xdr:row>
                    <xdr:rowOff>0</xdr:rowOff>
                  </from>
                  <to>
                    <xdr:col>5</xdr:col>
                    <xdr:colOff>800100</xdr:colOff>
                    <xdr:row>165</xdr:row>
                    <xdr:rowOff>0</xdr:rowOff>
                  </to>
                </anchor>
              </controlPr>
            </control>
          </mc:Choice>
        </mc:AlternateContent>
        <mc:AlternateContent xmlns:mc="http://schemas.openxmlformats.org/markup-compatibility/2006">
          <mc:Choice Requires="x14">
            <control shapeId="22706" r:id="rId181" name="Option Button 178">
              <controlPr defaultSize="0" autoFill="0" autoLine="0" autoPict="0">
                <anchor moveWithCells="1" sizeWithCells="1">
                  <from>
                    <xdr:col>5</xdr:col>
                    <xdr:colOff>19050</xdr:colOff>
                    <xdr:row>164</xdr:row>
                    <xdr:rowOff>200025</xdr:rowOff>
                  </from>
                  <to>
                    <xdr:col>5</xdr:col>
                    <xdr:colOff>609600</xdr:colOff>
                    <xdr:row>164</xdr:row>
                    <xdr:rowOff>419100</xdr:rowOff>
                  </to>
                </anchor>
              </controlPr>
            </control>
          </mc:Choice>
        </mc:AlternateContent>
        <mc:AlternateContent xmlns:mc="http://schemas.openxmlformats.org/markup-compatibility/2006">
          <mc:Choice Requires="x14">
            <control shapeId="22707" r:id="rId182" name="Option Button 179">
              <controlPr defaultSize="0" autoFill="0" autoLine="0" autoPict="0">
                <anchor moveWithCells="1" sizeWithCells="1">
                  <from>
                    <xdr:col>1</xdr:col>
                    <xdr:colOff>504825</xdr:colOff>
                    <xdr:row>164</xdr:row>
                    <xdr:rowOff>200025</xdr:rowOff>
                  </from>
                  <to>
                    <xdr:col>1</xdr:col>
                    <xdr:colOff>904875</xdr:colOff>
                    <xdr:row>164</xdr:row>
                    <xdr:rowOff>419100</xdr:rowOff>
                  </to>
                </anchor>
              </controlPr>
            </control>
          </mc:Choice>
        </mc:AlternateContent>
        <mc:AlternateContent xmlns:mc="http://schemas.openxmlformats.org/markup-compatibility/2006">
          <mc:Choice Requires="x14">
            <control shapeId="22708" r:id="rId183" name="Option Button 180">
              <controlPr defaultSize="0" autoFill="0" autoLine="0" autoPict="0">
                <anchor moveWithCells="1" sizeWithCells="1">
                  <from>
                    <xdr:col>1</xdr:col>
                    <xdr:colOff>57150</xdr:colOff>
                    <xdr:row>164</xdr:row>
                    <xdr:rowOff>200025</xdr:rowOff>
                  </from>
                  <to>
                    <xdr:col>1</xdr:col>
                    <xdr:colOff>466725</xdr:colOff>
                    <xdr:row>164</xdr:row>
                    <xdr:rowOff>419100</xdr:rowOff>
                  </to>
                </anchor>
              </controlPr>
            </control>
          </mc:Choice>
        </mc:AlternateContent>
        <mc:AlternateContent xmlns:mc="http://schemas.openxmlformats.org/markup-compatibility/2006">
          <mc:Choice Requires="x14">
            <control shapeId="22709" r:id="rId184" name="Group Box 181">
              <controlPr defaultSize="0" autoFill="0" autoPict="0">
                <anchor moveWithCells="1" sizeWithCells="1">
                  <from>
                    <xdr:col>1</xdr:col>
                    <xdr:colOff>0</xdr:colOff>
                    <xdr:row>165</xdr:row>
                    <xdr:rowOff>0</xdr:rowOff>
                  </from>
                  <to>
                    <xdr:col>5</xdr:col>
                    <xdr:colOff>800100</xdr:colOff>
                    <xdr:row>166</xdr:row>
                    <xdr:rowOff>0</xdr:rowOff>
                  </to>
                </anchor>
              </controlPr>
            </control>
          </mc:Choice>
        </mc:AlternateContent>
        <mc:AlternateContent xmlns:mc="http://schemas.openxmlformats.org/markup-compatibility/2006">
          <mc:Choice Requires="x14">
            <control shapeId="22710" r:id="rId185" name="Option Button 182">
              <controlPr defaultSize="0" autoFill="0" autoLine="0" autoPict="0">
                <anchor moveWithCells="1" sizeWithCells="1">
                  <from>
                    <xdr:col>5</xdr:col>
                    <xdr:colOff>19050</xdr:colOff>
                    <xdr:row>165</xdr:row>
                    <xdr:rowOff>200025</xdr:rowOff>
                  </from>
                  <to>
                    <xdr:col>5</xdr:col>
                    <xdr:colOff>609600</xdr:colOff>
                    <xdr:row>165</xdr:row>
                    <xdr:rowOff>419100</xdr:rowOff>
                  </to>
                </anchor>
              </controlPr>
            </control>
          </mc:Choice>
        </mc:AlternateContent>
        <mc:AlternateContent xmlns:mc="http://schemas.openxmlformats.org/markup-compatibility/2006">
          <mc:Choice Requires="x14">
            <control shapeId="22711" r:id="rId186" name="Option Button 183">
              <controlPr defaultSize="0" autoFill="0" autoLine="0" autoPict="0">
                <anchor moveWithCells="1" sizeWithCells="1">
                  <from>
                    <xdr:col>1</xdr:col>
                    <xdr:colOff>504825</xdr:colOff>
                    <xdr:row>165</xdr:row>
                    <xdr:rowOff>200025</xdr:rowOff>
                  </from>
                  <to>
                    <xdr:col>1</xdr:col>
                    <xdr:colOff>904875</xdr:colOff>
                    <xdr:row>165</xdr:row>
                    <xdr:rowOff>419100</xdr:rowOff>
                  </to>
                </anchor>
              </controlPr>
            </control>
          </mc:Choice>
        </mc:AlternateContent>
        <mc:AlternateContent xmlns:mc="http://schemas.openxmlformats.org/markup-compatibility/2006">
          <mc:Choice Requires="x14">
            <control shapeId="22712" r:id="rId187" name="Option Button 184">
              <controlPr defaultSize="0" autoFill="0" autoLine="0" autoPict="0">
                <anchor moveWithCells="1" sizeWithCells="1">
                  <from>
                    <xdr:col>1</xdr:col>
                    <xdr:colOff>57150</xdr:colOff>
                    <xdr:row>165</xdr:row>
                    <xdr:rowOff>200025</xdr:rowOff>
                  </from>
                  <to>
                    <xdr:col>1</xdr:col>
                    <xdr:colOff>466725</xdr:colOff>
                    <xdr:row>165</xdr:row>
                    <xdr:rowOff>419100</xdr:rowOff>
                  </to>
                </anchor>
              </controlPr>
            </control>
          </mc:Choice>
        </mc:AlternateContent>
        <mc:AlternateContent xmlns:mc="http://schemas.openxmlformats.org/markup-compatibility/2006">
          <mc:Choice Requires="x14">
            <control shapeId="22713" r:id="rId188" name="Group Box 185">
              <controlPr defaultSize="0" autoFill="0" autoPict="0">
                <anchor moveWithCells="1" sizeWithCells="1">
                  <from>
                    <xdr:col>1</xdr:col>
                    <xdr:colOff>0</xdr:colOff>
                    <xdr:row>166</xdr:row>
                    <xdr:rowOff>0</xdr:rowOff>
                  </from>
                  <to>
                    <xdr:col>5</xdr:col>
                    <xdr:colOff>800100</xdr:colOff>
                    <xdr:row>167</xdr:row>
                    <xdr:rowOff>0</xdr:rowOff>
                  </to>
                </anchor>
              </controlPr>
            </control>
          </mc:Choice>
        </mc:AlternateContent>
        <mc:AlternateContent xmlns:mc="http://schemas.openxmlformats.org/markup-compatibility/2006">
          <mc:Choice Requires="x14">
            <control shapeId="22714" r:id="rId189" name="Option Button 186">
              <controlPr defaultSize="0" autoFill="0" autoLine="0" autoPict="0">
                <anchor moveWithCells="1" sizeWithCells="1">
                  <from>
                    <xdr:col>5</xdr:col>
                    <xdr:colOff>19050</xdr:colOff>
                    <xdr:row>166</xdr:row>
                    <xdr:rowOff>200025</xdr:rowOff>
                  </from>
                  <to>
                    <xdr:col>5</xdr:col>
                    <xdr:colOff>609600</xdr:colOff>
                    <xdr:row>166</xdr:row>
                    <xdr:rowOff>419100</xdr:rowOff>
                  </to>
                </anchor>
              </controlPr>
            </control>
          </mc:Choice>
        </mc:AlternateContent>
        <mc:AlternateContent xmlns:mc="http://schemas.openxmlformats.org/markup-compatibility/2006">
          <mc:Choice Requires="x14">
            <control shapeId="22715" r:id="rId190" name="Option Button 187">
              <controlPr defaultSize="0" autoFill="0" autoLine="0" autoPict="0">
                <anchor moveWithCells="1" sizeWithCells="1">
                  <from>
                    <xdr:col>1</xdr:col>
                    <xdr:colOff>504825</xdr:colOff>
                    <xdr:row>166</xdr:row>
                    <xdr:rowOff>200025</xdr:rowOff>
                  </from>
                  <to>
                    <xdr:col>1</xdr:col>
                    <xdr:colOff>904875</xdr:colOff>
                    <xdr:row>166</xdr:row>
                    <xdr:rowOff>419100</xdr:rowOff>
                  </to>
                </anchor>
              </controlPr>
            </control>
          </mc:Choice>
        </mc:AlternateContent>
        <mc:AlternateContent xmlns:mc="http://schemas.openxmlformats.org/markup-compatibility/2006">
          <mc:Choice Requires="x14">
            <control shapeId="22716" r:id="rId191" name="Option Button 188">
              <controlPr defaultSize="0" autoFill="0" autoLine="0" autoPict="0">
                <anchor moveWithCells="1" sizeWithCells="1">
                  <from>
                    <xdr:col>1</xdr:col>
                    <xdr:colOff>57150</xdr:colOff>
                    <xdr:row>166</xdr:row>
                    <xdr:rowOff>200025</xdr:rowOff>
                  </from>
                  <to>
                    <xdr:col>1</xdr:col>
                    <xdr:colOff>466725</xdr:colOff>
                    <xdr:row>166</xdr:row>
                    <xdr:rowOff>419100</xdr:rowOff>
                  </to>
                </anchor>
              </controlPr>
            </control>
          </mc:Choice>
        </mc:AlternateContent>
        <mc:AlternateContent xmlns:mc="http://schemas.openxmlformats.org/markup-compatibility/2006">
          <mc:Choice Requires="x14">
            <control shapeId="22717" r:id="rId192" name="Group Box 189">
              <controlPr defaultSize="0" autoFill="0" autoPict="0">
                <anchor moveWithCells="1" sizeWithCells="1">
                  <from>
                    <xdr:col>1</xdr:col>
                    <xdr:colOff>0</xdr:colOff>
                    <xdr:row>167</xdr:row>
                    <xdr:rowOff>0</xdr:rowOff>
                  </from>
                  <to>
                    <xdr:col>5</xdr:col>
                    <xdr:colOff>800100</xdr:colOff>
                    <xdr:row>168</xdr:row>
                    <xdr:rowOff>0</xdr:rowOff>
                  </to>
                </anchor>
              </controlPr>
            </control>
          </mc:Choice>
        </mc:AlternateContent>
        <mc:AlternateContent xmlns:mc="http://schemas.openxmlformats.org/markup-compatibility/2006">
          <mc:Choice Requires="x14">
            <control shapeId="22718" r:id="rId193" name="Option Button 190">
              <controlPr defaultSize="0" autoFill="0" autoLine="0" autoPict="0">
                <anchor moveWithCells="1" sizeWithCells="1">
                  <from>
                    <xdr:col>5</xdr:col>
                    <xdr:colOff>19050</xdr:colOff>
                    <xdr:row>167</xdr:row>
                    <xdr:rowOff>200025</xdr:rowOff>
                  </from>
                  <to>
                    <xdr:col>5</xdr:col>
                    <xdr:colOff>609600</xdr:colOff>
                    <xdr:row>167</xdr:row>
                    <xdr:rowOff>419100</xdr:rowOff>
                  </to>
                </anchor>
              </controlPr>
            </control>
          </mc:Choice>
        </mc:AlternateContent>
        <mc:AlternateContent xmlns:mc="http://schemas.openxmlformats.org/markup-compatibility/2006">
          <mc:Choice Requires="x14">
            <control shapeId="22719" r:id="rId194" name="Option Button 191">
              <controlPr defaultSize="0" autoFill="0" autoLine="0" autoPict="0">
                <anchor moveWithCells="1" sizeWithCells="1">
                  <from>
                    <xdr:col>1</xdr:col>
                    <xdr:colOff>504825</xdr:colOff>
                    <xdr:row>167</xdr:row>
                    <xdr:rowOff>200025</xdr:rowOff>
                  </from>
                  <to>
                    <xdr:col>1</xdr:col>
                    <xdr:colOff>904875</xdr:colOff>
                    <xdr:row>167</xdr:row>
                    <xdr:rowOff>419100</xdr:rowOff>
                  </to>
                </anchor>
              </controlPr>
            </control>
          </mc:Choice>
        </mc:AlternateContent>
        <mc:AlternateContent xmlns:mc="http://schemas.openxmlformats.org/markup-compatibility/2006">
          <mc:Choice Requires="x14">
            <control shapeId="22720" r:id="rId195" name="Option Button 192">
              <controlPr defaultSize="0" autoFill="0" autoLine="0" autoPict="0">
                <anchor moveWithCells="1" sizeWithCells="1">
                  <from>
                    <xdr:col>1</xdr:col>
                    <xdr:colOff>57150</xdr:colOff>
                    <xdr:row>167</xdr:row>
                    <xdr:rowOff>200025</xdr:rowOff>
                  </from>
                  <to>
                    <xdr:col>1</xdr:col>
                    <xdr:colOff>466725</xdr:colOff>
                    <xdr:row>167</xdr:row>
                    <xdr:rowOff>419100</xdr:rowOff>
                  </to>
                </anchor>
              </controlPr>
            </control>
          </mc:Choice>
        </mc:AlternateContent>
        <mc:AlternateContent xmlns:mc="http://schemas.openxmlformats.org/markup-compatibility/2006">
          <mc:Choice Requires="x14">
            <control shapeId="22721" r:id="rId196" name="Group Box 193">
              <controlPr defaultSize="0" autoFill="0" autoPict="0">
                <anchor moveWithCells="1" sizeWithCells="1">
                  <from>
                    <xdr:col>1</xdr:col>
                    <xdr:colOff>0</xdr:colOff>
                    <xdr:row>178</xdr:row>
                    <xdr:rowOff>0</xdr:rowOff>
                  </from>
                  <to>
                    <xdr:col>5</xdr:col>
                    <xdr:colOff>800100</xdr:colOff>
                    <xdr:row>179</xdr:row>
                    <xdr:rowOff>0</xdr:rowOff>
                  </to>
                </anchor>
              </controlPr>
            </control>
          </mc:Choice>
        </mc:AlternateContent>
        <mc:AlternateContent xmlns:mc="http://schemas.openxmlformats.org/markup-compatibility/2006">
          <mc:Choice Requires="x14">
            <control shapeId="22722" r:id="rId197" name="Option Button 194">
              <controlPr defaultSize="0" autoFill="0" autoLine="0" autoPict="0">
                <anchor moveWithCells="1" sizeWithCells="1">
                  <from>
                    <xdr:col>5</xdr:col>
                    <xdr:colOff>19050</xdr:colOff>
                    <xdr:row>178</xdr:row>
                    <xdr:rowOff>200025</xdr:rowOff>
                  </from>
                  <to>
                    <xdr:col>5</xdr:col>
                    <xdr:colOff>609600</xdr:colOff>
                    <xdr:row>178</xdr:row>
                    <xdr:rowOff>419100</xdr:rowOff>
                  </to>
                </anchor>
              </controlPr>
            </control>
          </mc:Choice>
        </mc:AlternateContent>
        <mc:AlternateContent xmlns:mc="http://schemas.openxmlformats.org/markup-compatibility/2006">
          <mc:Choice Requires="x14">
            <control shapeId="22723" r:id="rId198" name="Option Button 195">
              <controlPr defaultSize="0" autoFill="0" autoLine="0" autoPict="0">
                <anchor moveWithCells="1" sizeWithCells="1">
                  <from>
                    <xdr:col>1</xdr:col>
                    <xdr:colOff>504825</xdr:colOff>
                    <xdr:row>178</xdr:row>
                    <xdr:rowOff>200025</xdr:rowOff>
                  </from>
                  <to>
                    <xdr:col>1</xdr:col>
                    <xdr:colOff>904875</xdr:colOff>
                    <xdr:row>178</xdr:row>
                    <xdr:rowOff>419100</xdr:rowOff>
                  </to>
                </anchor>
              </controlPr>
            </control>
          </mc:Choice>
        </mc:AlternateContent>
        <mc:AlternateContent xmlns:mc="http://schemas.openxmlformats.org/markup-compatibility/2006">
          <mc:Choice Requires="x14">
            <control shapeId="22724" r:id="rId199" name="Option Button 196">
              <controlPr defaultSize="0" autoFill="0" autoLine="0" autoPict="0">
                <anchor moveWithCells="1" sizeWithCells="1">
                  <from>
                    <xdr:col>1</xdr:col>
                    <xdr:colOff>57150</xdr:colOff>
                    <xdr:row>178</xdr:row>
                    <xdr:rowOff>200025</xdr:rowOff>
                  </from>
                  <to>
                    <xdr:col>1</xdr:col>
                    <xdr:colOff>466725</xdr:colOff>
                    <xdr:row>178</xdr:row>
                    <xdr:rowOff>419100</xdr:rowOff>
                  </to>
                </anchor>
              </controlPr>
            </control>
          </mc:Choice>
        </mc:AlternateContent>
        <mc:AlternateContent xmlns:mc="http://schemas.openxmlformats.org/markup-compatibility/2006">
          <mc:Choice Requires="x14">
            <control shapeId="22725" r:id="rId200" name="Group Box 197">
              <controlPr defaultSize="0" autoFill="0" autoPict="0">
                <anchor moveWithCells="1" sizeWithCells="1">
                  <from>
                    <xdr:col>1</xdr:col>
                    <xdr:colOff>0</xdr:colOff>
                    <xdr:row>179</xdr:row>
                    <xdr:rowOff>0</xdr:rowOff>
                  </from>
                  <to>
                    <xdr:col>5</xdr:col>
                    <xdr:colOff>800100</xdr:colOff>
                    <xdr:row>180</xdr:row>
                    <xdr:rowOff>0</xdr:rowOff>
                  </to>
                </anchor>
              </controlPr>
            </control>
          </mc:Choice>
        </mc:AlternateContent>
        <mc:AlternateContent xmlns:mc="http://schemas.openxmlformats.org/markup-compatibility/2006">
          <mc:Choice Requires="x14">
            <control shapeId="22726" r:id="rId201" name="Option Button 198">
              <controlPr defaultSize="0" autoFill="0" autoLine="0" autoPict="0">
                <anchor moveWithCells="1" sizeWithCells="1">
                  <from>
                    <xdr:col>5</xdr:col>
                    <xdr:colOff>19050</xdr:colOff>
                    <xdr:row>179</xdr:row>
                    <xdr:rowOff>200025</xdr:rowOff>
                  </from>
                  <to>
                    <xdr:col>5</xdr:col>
                    <xdr:colOff>609600</xdr:colOff>
                    <xdr:row>179</xdr:row>
                    <xdr:rowOff>419100</xdr:rowOff>
                  </to>
                </anchor>
              </controlPr>
            </control>
          </mc:Choice>
        </mc:AlternateContent>
        <mc:AlternateContent xmlns:mc="http://schemas.openxmlformats.org/markup-compatibility/2006">
          <mc:Choice Requires="x14">
            <control shapeId="22727" r:id="rId202" name="Option Button 199">
              <controlPr defaultSize="0" autoFill="0" autoLine="0" autoPict="0">
                <anchor moveWithCells="1" sizeWithCells="1">
                  <from>
                    <xdr:col>1</xdr:col>
                    <xdr:colOff>504825</xdr:colOff>
                    <xdr:row>179</xdr:row>
                    <xdr:rowOff>200025</xdr:rowOff>
                  </from>
                  <to>
                    <xdr:col>1</xdr:col>
                    <xdr:colOff>904875</xdr:colOff>
                    <xdr:row>179</xdr:row>
                    <xdr:rowOff>419100</xdr:rowOff>
                  </to>
                </anchor>
              </controlPr>
            </control>
          </mc:Choice>
        </mc:AlternateContent>
        <mc:AlternateContent xmlns:mc="http://schemas.openxmlformats.org/markup-compatibility/2006">
          <mc:Choice Requires="x14">
            <control shapeId="22728" r:id="rId203" name="Option Button 200">
              <controlPr defaultSize="0" autoFill="0" autoLine="0" autoPict="0">
                <anchor moveWithCells="1" sizeWithCells="1">
                  <from>
                    <xdr:col>1</xdr:col>
                    <xdr:colOff>57150</xdr:colOff>
                    <xdr:row>179</xdr:row>
                    <xdr:rowOff>200025</xdr:rowOff>
                  </from>
                  <to>
                    <xdr:col>1</xdr:col>
                    <xdr:colOff>466725</xdr:colOff>
                    <xdr:row>179</xdr:row>
                    <xdr:rowOff>419100</xdr:rowOff>
                  </to>
                </anchor>
              </controlPr>
            </control>
          </mc:Choice>
        </mc:AlternateContent>
        <mc:AlternateContent xmlns:mc="http://schemas.openxmlformats.org/markup-compatibility/2006">
          <mc:Choice Requires="x14">
            <control shapeId="22729" r:id="rId204" name="Group Box 201">
              <controlPr defaultSize="0" autoFill="0" autoPict="0">
                <anchor moveWithCells="1" sizeWithCells="1">
                  <from>
                    <xdr:col>1</xdr:col>
                    <xdr:colOff>0</xdr:colOff>
                    <xdr:row>180</xdr:row>
                    <xdr:rowOff>0</xdr:rowOff>
                  </from>
                  <to>
                    <xdr:col>5</xdr:col>
                    <xdr:colOff>800100</xdr:colOff>
                    <xdr:row>181</xdr:row>
                    <xdr:rowOff>0</xdr:rowOff>
                  </to>
                </anchor>
              </controlPr>
            </control>
          </mc:Choice>
        </mc:AlternateContent>
        <mc:AlternateContent xmlns:mc="http://schemas.openxmlformats.org/markup-compatibility/2006">
          <mc:Choice Requires="x14">
            <control shapeId="22730" r:id="rId205" name="Option Button 202">
              <controlPr defaultSize="0" autoFill="0" autoLine="0" autoPict="0">
                <anchor moveWithCells="1" sizeWithCells="1">
                  <from>
                    <xdr:col>5</xdr:col>
                    <xdr:colOff>19050</xdr:colOff>
                    <xdr:row>180</xdr:row>
                    <xdr:rowOff>200025</xdr:rowOff>
                  </from>
                  <to>
                    <xdr:col>5</xdr:col>
                    <xdr:colOff>609600</xdr:colOff>
                    <xdr:row>180</xdr:row>
                    <xdr:rowOff>419100</xdr:rowOff>
                  </to>
                </anchor>
              </controlPr>
            </control>
          </mc:Choice>
        </mc:AlternateContent>
        <mc:AlternateContent xmlns:mc="http://schemas.openxmlformats.org/markup-compatibility/2006">
          <mc:Choice Requires="x14">
            <control shapeId="22731" r:id="rId206" name="Option Button 203">
              <controlPr defaultSize="0" autoFill="0" autoLine="0" autoPict="0">
                <anchor moveWithCells="1" sizeWithCells="1">
                  <from>
                    <xdr:col>1</xdr:col>
                    <xdr:colOff>504825</xdr:colOff>
                    <xdr:row>180</xdr:row>
                    <xdr:rowOff>200025</xdr:rowOff>
                  </from>
                  <to>
                    <xdr:col>1</xdr:col>
                    <xdr:colOff>904875</xdr:colOff>
                    <xdr:row>180</xdr:row>
                    <xdr:rowOff>419100</xdr:rowOff>
                  </to>
                </anchor>
              </controlPr>
            </control>
          </mc:Choice>
        </mc:AlternateContent>
        <mc:AlternateContent xmlns:mc="http://schemas.openxmlformats.org/markup-compatibility/2006">
          <mc:Choice Requires="x14">
            <control shapeId="22732" r:id="rId207" name="Option Button 204">
              <controlPr defaultSize="0" autoFill="0" autoLine="0" autoPict="0">
                <anchor moveWithCells="1" sizeWithCells="1">
                  <from>
                    <xdr:col>1</xdr:col>
                    <xdr:colOff>57150</xdr:colOff>
                    <xdr:row>180</xdr:row>
                    <xdr:rowOff>200025</xdr:rowOff>
                  </from>
                  <to>
                    <xdr:col>1</xdr:col>
                    <xdr:colOff>466725</xdr:colOff>
                    <xdr:row>180</xdr:row>
                    <xdr:rowOff>419100</xdr:rowOff>
                  </to>
                </anchor>
              </controlPr>
            </control>
          </mc:Choice>
        </mc:AlternateContent>
        <mc:AlternateContent xmlns:mc="http://schemas.openxmlformats.org/markup-compatibility/2006">
          <mc:Choice Requires="x14">
            <control shapeId="22733" r:id="rId208" name="Group Box 205">
              <controlPr defaultSize="0" autoFill="0" autoPict="0">
                <anchor moveWithCells="1" sizeWithCells="1">
                  <from>
                    <xdr:col>1</xdr:col>
                    <xdr:colOff>0</xdr:colOff>
                    <xdr:row>191</xdr:row>
                    <xdr:rowOff>0</xdr:rowOff>
                  </from>
                  <to>
                    <xdr:col>5</xdr:col>
                    <xdr:colOff>800100</xdr:colOff>
                    <xdr:row>192</xdr:row>
                    <xdr:rowOff>0</xdr:rowOff>
                  </to>
                </anchor>
              </controlPr>
            </control>
          </mc:Choice>
        </mc:AlternateContent>
        <mc:AlternateContent xmlns:mc="http://schemas.openxmlformats.org/markup-compatibility/2006">
          <mc:Choice Requires="x14">
            <control shapeId="22734" r:id="rId209" name="Option Button 206">
              <controlPr defaultSize="0" autoFill="0" autoLine="0" autoPict="0">
                <anchor moveWithCells="1" sizeWithCells="1">
                  <from>
                    <xdr:col>5</xdr:col>
                    <xdr:colOff>19050</xdr:colOff>
                    <xdr:row>191</xdr:row>
                    <xdr:rowOff>200025</xdr:rowOff>
                  </from>
                  <to>
                    <xdr:col>5</xdr:col>
                    <xdr:colOff>609600</xdr:colOff>
                    <xdr:row>191</xdr:row>
                    <xdr:rowOff>419100</xdr:rowOff>
                  </to>
                </anchor>
              </controlPr>
            </control>
          </mc:Choice>
        </mc:AlternateContent>
        <mc:AlternateContent xmlns:mc="http://schemas.openxmlformats.org/markup-compatibility/2006">
          <mc:Choice Requires="x14">
            <control shapeId="22735" r:id="rId210" name="Option Button 207">
              <controlPr defaultSize="0" autoFill="0" autoLine="0" autoPict="0">
                <anchor moveWithCells="1" sizeWithCells="1">
                  <from>
                    <xdr:col>1</xdr:col>
                    <xdr:colOff>504825</xdr:colOff>
                    <xdr:row>191</xdr:row>
                    <xdr:rowOff>200025</xdr:rowOff>
                  </from>
                  <to>
                    <xdr:col>1</xdr:col>
                    <xdr:colOff>904875</xdr:colOff>
                    <xdr:row>191</xdr:row>
                    <xdr:rowOff>419100</xdr:rowOff>
                  </to>
                </anchor>
              </controlPr>
            </control>
          </mc:Choice>
        </mc:AlternateContent>
        <mc:AlternateContent xmlns:mc="http://schemas.openxmlformats.org/markup-compatibility/2006">
          <mc:Choice Requires="x14">
            <control shapeId="22736" r:id="rId211" name="Option Button 208">
              <controlPr defaultSize="0" autoFill="0" autoLine="0" autoPict="0">
                <anchor moveWithCells="1" sizeWithCells="1">
                  <from>
                    <xdr:col>1</xdr:col>
                    <xdr:colOff>57150</xdr:colOff>
                    <xdr:row>191</xdr:row>
                    <xdr:rowOff>200025</xdr:rowOff>
                  </from>
                  <to>
                    <xdr:col>1</xdr:col>
                    <xdr:colOff>466725</xdr:colOff>
                    <xdr:row>191</xdr:row>
                    <xdr:rowOff>419100</xdr:rowOff>
                  </to>
                </anchor>
              </controlPr>
            </control>
          </mc:Choice>
        </mc:AlternateContent>
        <mc:AlternateContent xmlns:mc="http://schemas.openxmlformats.org/markup-compatibility/2006">
          <mc:Choice Requires="x14">
            <control shapeId="22737" r:id="rId212" name="Group Box 209">
              <controlPr defaultSize="0" autoFill="0" autoPict="0">
                <anchor moveWithCells="1" sizeWithCells="1">
                  <from>
                    <xdr:col>1</xdr:col>
                    <xdr:colOff>0</xdr:colOff>
                    <xdr:row>192</xdr:row>
                    <xdr:rowOff>0</xdr:rowOff>
                  </from>
                  <to>
                    <xdr:col>5</xdr:col>
                    <xdr:colOff>800100</xdr:colOff>
                    <xdr:row>193</xdr:row>
                    <xdr:rowOff>0</xdr:rowOff>
                  </to>
                </anchor>
              </controlPr>
            </control>
          </mc:Choice>
        </mc:AlternateContent>
        <mc:AlternateContent xmlns:mc="http://schemas.openxmlformats.org/markup-compatibility/2006">
          <mc:Choice Requires="x14">
            <control shapeId="22738" r:id="rId213" name="Option Button 210">
              <controlPr defaultSize="0" autoFill="0" autoLine="0" autoPict="0">
                <anchor moveWithCells="1" sizeWithCells="1">
                  <from>
                    <xdr:col>5</xdr:col>
                    <xdr:colOff>19050</xdr:colOff>
                    <xdr:row>192</xdr:row>
                    <xdr:rowOff>200025</xdr:rowOff>
                  </from>
                  <to>
                    <xdr:col>5</xdr:col>
                    <xdr:colOff>609600</xdr:colOff>
                    <xdr:row>192</xdr:row>
                    <xdr:rowOff>419100</xdr:rowOff>
                  </to>
                </anchor>
              </controlPr>
            </control>
          </mc:Choice>
        </mc:AlternateContent>
        <mc:AlternateContent xmlns:mc="http://schemas.openxmlformats.org/markup-compatibility/2006">
          <mc:Choice Requires="x14">
            <control shapeId="22739" r:id="rId214" name="Option Button 211">
              <controlPr defaultSize="0" autoFill="0" autoLine="0" autoPict="0">
                <anchor moveWithCells="1" sizeWithCells="1">
                  <from>
                    <xdr:col>1</xdr:col>
                    <xdr:colOff>504825</xdr:colOff>
                    <xdr:row>192</xdr:row>
                    <xdr:rowOff>200025</xdr:rowOff>
                  </from>
                  <to>
                    <xdr:col>1</xdr:col>
                    <xdr:colOff>904875</xdr:colOff>
                    <xdr:row>192</xdr:row>
                    <xdr:rowOff>419100</xdr:rowOff>
                  </to>
                </anchor>
              </controlPr>
            </control>
          </mc:Choice>
        </mc:AlternateContent>
        <mc:AlternateContent xmlns:mc="http://schemas.openxmlformats.org/markup-compatibility/2006">
          <mc:Choice Requires="x14">
            <control shapeId="22740" r:id="rId215" name="Option Button 212">
              <controlPr defaultSize="0" autoFill="0" autoLine="0" autoPict="0">
                <anchor moveWithCells="1" sizeWithCells="1">
                  <from>
                    <xdr:col>1</xdr:col>
                    <xdr:colOff>57150</xdr:colOff>
                    <xdr:row>192</xdr:row>
                    <xdr:rowOff>200025</xdr:rowOff>
                  </from>
                  <to>
                    <xdr:col>1</xdr:col>
                    <xdr:colOff>466725</xdr:colOff>
                    <xdr:row>192</xdr:row>
                    <xdr:rowOff>419100</xdr:rowOff>
                  </to>
                </anchor>
              </controlPr>
            </control>
          </mc:Choice>
        </mc:AlternateContent>
        <mc:AlternateContent xmlns:mc="http://schemas.openxmlformats.org/markup-compatibility/2006">
          <mc:Choice Requires="x14">
            <control shapeId="22741" r:id="rId216" name="Group Box 213">
              <controlPr defaultSize="0" autoFill="0" autoPict="0">
                <anchor moveWithCells="1" sizeWithCells="1">
                  <from>
                    <xdr:col>1</xdr:col>
                    <xdr:colOff>0</xdr:colOff>
                    <xdr:row>193</xdr:row>
                    <xdr:rowOff>0</xdr:rowOff>
                  </from>
                  <to>
                    <xdr:col>5</xdr:col>
                    <xdr:colOff>800100</xdr:colOff>
                    <xdr:row>194</xdr:row>
                    <xdr:rowOff>0</xdr:rowOff>
                  </to>
                </anchor>
              </controlPr>
            </control>
          </mc:Choice>
        </mc:AlternateContent>
        <mc:AlternateContent xmlns:mc="http://schemas.openxmlformats.org/markup-compatibility/2006">
          <mc:Choice Requires="x14">
            <control shapeId="22742" r:id="rId217" name="Option Button 214">
              <controlPr defaultSize="0" autoFill="0" autoLine="0" autoPict="0">
                <anchor moveWithCells="1" sizeWithCells="1">
                  <from>
                    <xdr:col>5</xdr:col>
                    <xdr:colOff>19050</xdr:colOff>
                    <xdr:row>193</xdr:row>
                    <xdr:rowOff>200025</xdr:rowOff>
                  </from>
                  <to>
                    <xdr:col>5</xdr:col>
                    <xdr:colOff>609600</xdr:colOff>
                    <xdr:row>193</xdr:row>
                    <xdr:rowOff>419100</xdr:rowOff>
                  </to>
                </anchor>
              </controlPr>
            </control>
          </mc:Choice>
        </mc:AlternateContent>
        <mc:AlternateContent xmlns:mc="http://schemas.openxmlformats.org/markup-compatibility/2006">
          <mc:Choice Requires="x14">
            <control shapeId="22743" r:id="rId218" name="Option Button 215">
              <controlPr defaultSize="0" autoFill="0" autoLine="0" autoPict="0">
                <anchor moveWithCells="1" sizeWithCells="1">
                  <from>
                    <xdr:col>1</xdr:col>
                    <xdr:colOff>504825</xdr:colOff>
                    <xdr:row>193</xdr:row>
                    <xdr:rowOff>200025</xdr:rowOff>
                  </from>
                  <to>
                    <xdr:col>1</xdr:col>
                    <xdr:colOff>904875</xdr:colOff>
                    <xdr:row>193</xdr:row>
                    <xdr:rowOff>419100</xdr:rowOff>
                  </to>
                </anchor>
              </controlPr>
            </control>
          </mc:Choice>
        </mc:AlternateContent>
        <mc:AlternateContent xmlns:mc="http://schemas.openxmlformats.org/markup-compatibility/2006">
          <mc:Choice Requires="x14">
            <control shapeId="22744" r:id="rId219" name="Option Button 216">
              <controlPr defaultSize="0" autoFill="0" autoLine="0" autoPict="0">
                <anchor moveWithCells="1" sizeWithCells="1">
                  <from>
                    <xdr:col>1</xdr:col>
                    <xdr:colOff>57150</xdr:colOff>
                    <xdr:row>193</xdr:row>
                    <xdr:rowOff>200025</xdr:rowOff>
                  </from>
                  <to>
                    <xdr:col>1</xdr:col>
                    <xdr:colOff>466725</xdr:colOff>
                    <xdr:row>193</xdr:row>
                    <xdr:rowOff>419100</xdr:rowOff>
                  </to>
                </anchor>
              </controlPr>
            </control>
          </mc:Choice>
        </mc:AlternateContent>
        <mc:AlternateContent xmlns:mc="http://schemas.openxmlformats.org/markup-compatibility/2006">
          <mc:Choice Requires="x14">
            <control shapeId="22745" r:id="rId220" name="Group Box 217">
              <controlPr defaultSize="0" autoFill="0" autoPict="0">
                <anchor moveWithCells="1" sizeWithCells="1">
                  <from>
                    <xdr:col>1</xdr:col>
                    <xdr:colOff>0</xdr:colOff>
                    <xdr:row>194</xdr:row>
                    <xdr:rowOff>0</xdr:rowOff>
                  </from>
                  <to>
                    <xdr:col>5</xdr:col>
                    <xdr:colOff>800100</xdr:colOff>
                    <xdr:row>195</xdr:row>
                    <xdr:rowOff>0</xdr:rowOff>
                  </to>
                </anchor>
              </controlPr>
            </control>
          </mc:Choice>
        </mc:AlternateContent>
        <mc:AlternateContent xmlns:mc="http://schemas.openxmlformats.org/markup-compatibility/2006">
          <mc:Choice Requires="x14">
            <control shapeId="22746" r:id="rId221" name="Option Button 218">
              <controlPr defaultSize="0" autoFill="0" autoLine="0" autoPict="0">
                <anchor moveWithCells="1" sizeWithCells="1">
                  <from>
                    <xdr:col>5</xdr:col>
                    <xdr:colOff>19050</xdr:colOff>
                    <xdr:row>194</xdr:row>
                    <xdr:rowOff>200025</xdr:rowOff>
                  </from>
                  <to>
                    <xdr:col>5</xdr:col>
                    <xdr:colOff>609600</xdr:colOff>
                    <xdr:row>194</xdr:row>
                    <xdr:rowOff>419100</xdr:rowOff>
                  </to>
                </anchor>
              </controlPr>
            </control>
          </mc:Choice>
        </mc:AlternateContent>
        <mc:AlternateContent xmlns:mc="http://schemas.openxmlformats.org/markup-compatibility/2006">
          <mc:Choice Requires="x14">
            <control shapeId="22747" r:id="rId222" name="Option Button 219">
              <controlPr defaultSize="0" autoFill="0" autoLine="0" autoPict="0">
                <anchor moveWithCells="1" sizeWithCells="1">
                  <from>
                    <xdr:col>1</xdr:col>
                    <xdr:colOff>504825</xdr:colOff>
                    <xdr:row>194</xdr:row>
                    <xdr:rowOff>200025</xdr:rowOff>
                  </from>
                  <to>
                    <xdr:col>1</xdr:col>
                    <xdr:colOff>904875</xdr:colOff>
                    <xdr:row>194</xdr:row>
                    <xdr:rowOff>419100</xdr:rowOff>
                  </to>
                </anchor>
              </controlPr>
            </control>
          </mc:Choice>
        </mc:AlternateContent>
        <mc:AlternateContent xmlns:mc="http://schemas.openxmlformats.org/markup-compatibility/2006">
          <mc:Choice Requires="x14">
            <control shapeId="22748" r:id="rId223" name="Option Button 220">
              <controlPr defaultSize="0" autoFill="0" autoLine="0" autoPict="0">
                <anchor moveWithCells="1" sizeWithCells="1">
                  <from>
                    <xdr:col>1</xdr:col>
                    <xdr:colOff>57150</xdr:colOff>
                    <xdr:row>194</xdr:row>
                    <xdr:rowOff>200025</xdr:rowOff>
                  </from>
                  <to>
                    <xdr:col>1</xdr:col>
                    <xdr:colOff>466725</xdr:colOff>
                    <xdr:row>194</xdr:row>
                    <xdr:rowOff>419100</xdr:rowOff>
                  </to>
                </anchor>
              </controlPr>
            </control>
          </mc:Choice>
        </mc:AlternateContent>
        <mc:AlternateContent xmlns:mc="http://schemas.openxmlformats.org/markup-compatibility/2006">
          <mc:Choice Requires="x14">
            <control shapeId="22749" r:id="rId224" name="Group Box 221">
              <controlPr defaultSize="0" autoFill="0" autoPict="0">
                <anchor moveWithCells="1" sizeWithCells="1">
                  <from>
                    <xdr:col>1</xdr:col>
                    <xdr:colOff>0</xdr:colOff>
                    <xdr:row>205</xdr:row>
                    <xdr:rowOff>0</xdr:rowOff>
                  </from>
                  <to>
                    <xdr:col>5</xdr:col>
                    <xdr:colOff>800100</xdr:colOff>
                    <xdr:row>206</xdr:row>
                    <xdr:rowOff>0</xdr:rowOff>
                  </to>
                </anchor>
              </controlPr>
            </control>
          </mc:Choice>
        </mc:AlternateContent>
        <mc:AlternateContent xmlns:mc="http://schemas.openxmlformats.org/markup-compatibility/2006">
          <mc:Choice Requires="x14">
            <control shapeId="22750" r:id="rId225" name="Option Button 222">
              <controlPr defaultSize="0" autoFill="0" autoLine="0" autoPict="0">
                <anchor moveWithCells="1" sizeWithCells="1">
                  <from>
                    <xdr:col>5</xdr:col>
                    <xdr:colOff>19050</xdr:colOff>
                    <xdr:row>205</xdr:row>
                    <xdr:rowOff>200025</xdr:rowOff>
                  </from>
                  <to>
                    <xdr:col>5</xdr:col>
                    <xdr:colOff>609600</xdr:colOff>
                    <xdr:row>205</xdr:row>
                    <xdr:rowOff>419100</xdr:rowOff>
                  </to>
                </anchor>
              </controlPr>
            </control>
          </mc:Choice>
        </mc:AlternateContent>
        <mc:AlternateContent xmlns:mc="http://schemas.openxmlformats.org/markup-compatibility/2006">
          <mc:Choice Requires="x14">
            <control shapeId="22751" r:id="rId226" name="Option Button 223">
              <controlPr defaultSize="0" autoFill="0" autoLine="0" autoPict="0">
                <anchor moveWithCells="1" sizeWithCells="1">
                  <from>
                    <xdr:col>1</xdr:col>
                    <xdr:colOff>504825</xdr:colOff>
                    <xdr:row>205</xdr:row>
                    <xdr:rowOff>200025</xdr:rowOff>
                  </from>
                  <to>
                    <xdr:col>1</xdr:col>
                    <xdr:colOff>904875</xdr:colOff>
                    <xdr:row>205</xdr:row>
                    <xdr:rowOff>419100</xdr:rowOff>
                  </to>
                </anchor>
              </controlPr>
            </control>
          </mc:Choice>
        </mc:AlternateContent>
        <mc:AlternateContent xmlns:mc="http://schemas.openxmlformats.org/markup-compatibility/2006">
          <mc:Choice Requires="x14">
            <control shapeId="22752" r:id="rId227" name="Option Button 224">
              <controlPr defaultSize="0" autoFill="0" autoLine="0" autoPict="0">
                <anchor moveWithCells="1" sizeWithCells="1">
                  <from>
                    <xdr:col>1</xdr:col>
                    <xdr:colOff>57150</xdr:colOff>
                    <xdr:row>205</xdr:row>
                    <xdr:rowOff>200025</xdr:rowOff>
                  </from>
                  <to>
                    <xdr:col>1</xdr:col>
                    <xdr:colOff>466725</xdr:colOff>
                    <xdr:row>205</xdr:row>
                    <xdr:rowOff>419100</xdr:rowOff>
                  </to>
                </anchor>
              </controlPr>
            </control>
          </mc:Choice>
        </mc:AlternateContent>
        <mc:AlternateContent xmlns:mc="http://schemas.openxmlformats.org/markup-compatibility/2006">
          <mc:Choice Requires="x14">
            <control shapeId="22753" r:id="rId228" name="Group Box 225">
              <controlPr defaultSize="0" autoFill="0" autoPict="0">
                <anchor moveWithCells="1" sizeWithCells="1">
                  <from>
                    <xdr:col>1</xdr:col>
                    <xdr:colOff>0</xdr:colOff>
                    <xdr:row>206</xdr:row>
                    <xdr:rowOff>0</xdr:rowOff>
                  </from>
                  <to>
                    <xdr:col>5</xdr:col>
                    <xdr:colOff>800100</xdr:colOff>
                    <xdr:row>207</xdr:row>
                    <xdr:rowOff>0</xdr:rowOff>
                  </to>
                </anchor>
              </controlPr>
            </control>
          </mc:Choice>
        </mc:AlternateContent>
        <mc:AlternateContent xmlns:mc="http://schemas.openxmlformats.org/markup-compatibility/2006">
          <mc:Choice Requires="x14">
            <control shapeId="22754" r:id="rId229" name="Option Button 226">
              <controlPr defaultSize="0" autoFill="0" autoLine="0" autoPict="0">
                <anchor moveWithCells="1" sizeWithCells="1">
                  <from>
                    <xdr:col>5</xdr:col>
                    <xdr:colOff>19050</xdr:colOff>
                    <xdr:row>206</xdr:row>
                    <xdr:rowOff>200025</xdr:rowOff>
                  </from>
                  <to>
                    <xdr:col>5</xdr:col>
                    <xdr:colOff>609600</xdr:colOff>
                    <xdr:row>206</xdr:row>
                    <xdr:rowOff>419100</xdr:rowOff>
                  </to>
                </anchor>
              </controlPr>
            </control>
          </mc:Choice>
        </mc:AlternateContent>
        <mc:AlternateContent xmlns:mc="http://schemas.openxmlformats.org/markup-compatibility/2006">
          <mc:Choice Requires="x14">
            <control shapeId="22755" r:id="rId230" name="Option Button 227">
              <controlPr defaultSize="0" autoFill="0" autoLine="0" autoPict="0">
                <anchor moveWithCells="1" sizeWithCells="1">
                  <from>
                    <xdr:col>1</xdr:col>
                    <xdr:colOff>504825</xdr:colOff>
                    <xdr:row>206</xdr:row>
                    <xdr:rowOff>200025</xdr:rowOff>
                  </from>
                  <to>
                    <xdr:col>1</xdr:col>
                    <xdr:colOff>904875</xdr:colOff>
                    <xdr:row>206</xdr:row>
                    <xdr:rowOff>419100</xdr:rowOff>
                  </to>
                </anchor>
              </controlPr>
            </control>
          </mc:Choice>
        </mc:AlternateContent>
        <mc:AlternateContent xmlns:mc="http://schemas.openxmlformats.org/markup-compatibility/2006">
          <mc:Choice Requires="x14">
            <control shapeId="22756" r:id="rId231" name="Option Button 228">
              <controlPr defaultSize="0" autoFill="0" autoLine="0" autoPict="0">
                <anchor moveWithCells="1" sizeWithCells="1">
                  <from>
                    <xdr:col>1</xdr:col>
                    <xdr:colOff>57150</xdr:colOff>
                    <xdr:row>206</xdr:row>
                    <xdr:rowOff>200025</xdr:rowOff>
                  </from>
                  <to>
                    <xdr:col>1</xdr:col>
                    <xdr:colOff>466725</xdr:colOff>
                    <xdr:row>206</xdr:row>
                    <xdr:rowOff>419100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pageSetUpPr fitToPage="1"/>
  </sheetPr>
  <dimension ref="A1:BI61"/>
  <sheetViews>
    <sheetView zoomScaleNormal="100" zoomScaleSheetLayoutView="100" workbookViewId="0"/>
  </sheetViews>
  <sheetFormatPr defaultColWidth="3.125" defaultRowHeight="13.5" x14ac:dyDescent="0.15"/>
  <cols>
    <col min="1" max="34" width="3.125" style="122" customWidth="1"/>
    <col min="35" max="35" width="80.625" style="122" customWidth="1"/>
    <col min="36" max="36" width="3.125" style="127" customWidth="1"/>
    <col min="37" max="37" width="11.5" style="127" customWidth="1"/>
    <col min="38" max="38" width="3.125" style="127" customWidth="1"/>
    <col min="39" max="45" width="3.125" style="132" customWidth="1"/>
    <col min="46" max="52" width="3.125" style="128" customWidth="1"/>
    <col min="53" max="61" width="3.125" style="137"/>
    <col min="62" max="16384" width="3.125" style="122"/>
  </cols>
  <sheetData>
    <row r="1" spans="1:42" x14ac:dyDescent="0.15">
      <c r="A1" s="161" t="str">
        <f>"〔事業者が特に力を入れている取り組み：" &amp;  評価結果報告書!B23 &amp; "〕"</f>
        <v>〔事業者が特に力を入れている取り組み：生活介護（主たる利用者が重症心身障害者）〕</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21"/>
      <c r="AE1" s="121"/>
      <c r="AF1" s="121"/>
      <c r="AG1" s="145" t="s">
        <v>147</v>
      </c>
    </row>
    <row r="2" spans="1:42" x14ac:dyDescent="0.15">
      <c r="A2" s="121"/>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3" t="str">
        <f>"《事業所名： " &amp; 評価結果報告書!B24 &amp; "》"</f>
        <v>《事業所名： 》</v>
      </c>
    </row>
    <row r="3" spans="1:42" ht="19.5" customHeight="1" thickBot="1" x14ac:dyDescent="0.2">
      <c r="A3" s="12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row>
    <row r="4" spans="1:42" ht="20.25" customHeight="1" thickBot="1" x14ac:dyDescent="0.2">
      <c r="A4" s="121"/>
      <c r="B4" s="352" t="s">
        <v>97</v>
      </c>
      <c r="C4" s="353"/>
      <c r="D4" s="353"/>
      <c r="E4" s="353"/>
      <c r="F4" s="353"/>
      <c r="G4" s="353"/>
      <c r="H4" s="353"/>
      <c r="I4" s="353"/>
      <c r="J4" s="353"/>
      <c r="K4" s="353"/>
      <c r="L4" s="353"/>
      <c r="M4" s="353"/>
      <c r="N4" s="353"/>
      <c r="O4" s="353"/>
      <c r="P4" s="354" t="str">
        <f>IF(AND($F$5="",AND($F$6="",$F$7="")),"",IF(AND($F$5="",OR($F$6&lt;&gt;"",$F$7&lt;&gt;"")),"評価項目を選択してください",IF(AND($F$6="",$F$7=""),"タイトル①、本文①を入力してください",IF(AND($F$6&lt;&gt;"",$F$7=""),"内容①を入力してください",IF(AND($F$7&lt;&gt;"",$F$6=""),"タイトル①を入力してください","")))))</f>
        <v/>
      </c>
      <c r="Q4" s="354"/>
      <c r="R4" s="354"/>
      <c r="S4" s="354"/>
      <c r="T4" s="354"/>
      <c r="U4" s="354"/>
      <c r="V4" s="354"/>
      <c r="W4" s="354"/>
      <c r="X4" s="354"/>
      <c r="Y4" s="354"/>
      <c r="Z4" s="354"/>
      <c r="AA4" s="354"/>
      <c r="AB4" s="354"/>
      <c r="AC4" s="354"/>
      <c r="AD4" s="354"/>
      <c r="AE4" s="354"/>
      <c r="AF4" s="354"/>
      <c r="AG4" s="355"/>
      <c r="AK4" s="127" t="s">
        <v>85</v>
      </c>
      <c r="AL4" s="127">
        <v>1</v>
      </c>
    </row>
    <row r="5" spans="1:42" ht="60" customHeight="1" thickTop="1" x14ac:dyDescent="0.15">
      <c r="A5" s="121"/>
      <c r="B5" s="124" t="s">
        <v>86</v>
      </c>
      <c r="C5" s="125"/>
      <c r="D5" s="125"/>
      <c r="E5" s="126"/>
      <c r="F5" s="346" t="str">
        <f>IF($AJ$5&lt;=1,"",VLOOKUP($AJ5,$AN$25:$AV$61,5,FALSE))</f>
        <v/>
      </c>
      <c r="G5" s="347"/>
      <c r="H5" s="347"/>
      <c r="I5" s="347"/>
      <c r="J5" s="347"/>
      <c r="K5" s="348"/>
      <c r="L5" s="349" t="str">
        <f>IF($AJ$5&lt;=1,"",VLOOKUP($AJ5,$AN$25:$AV$61,6,FALSE))</f>
        <v/>
      </c>
      <c r="M5" s="350"/>
      <c r="N5" s="350"/>
      <c r="O5" s="350"/>
      <c r="P5" s="350"/>
      <c r="Q5" s="350"/>
      <c r="R5" s="350"/>
      <c r="S5" s="350"/>
      <c r="T5" s="350"/>
      <c r="U5" s="350"/>
      <c r="V5" s="350"/>
      <c r="W5" s="350"/>
      <c r="X5" s="350"/>
      <c r="Y5" s="350"/>
      <c r="Z5" s="350"/>
      <c r="AA5" s="350"/>
      <c r="AB5" s="350"/>
      <c r="AC5" s="350"/>
      <c r="AD5" s="350"/>
      <c r="AE5" s="350"/>
      <c r="AF5" s="350"/>
      <c r="AG5" s="351"/>
      <c r="AJ5" s="129">
        <v>0</v>
      </c>
      <c r="AK5" s="127" t="s">
        <v>93</v>
      </c>
      <c r="AL5" s="127">
        <v>1</v>
      </c>
      <c r="AN5" s="132" t="str">
        <f>IF($AJ$5&lt;=1,"",VLOOKUP($AJ5,$AN$25:$AV$61,7,FALSE))</f>
        <v/>
      </c>
      <c r="AO5" s="132" t="str">
        <f>IF($AJ$5&lt;=1,"",VLOOKUP($AJ5,$AN$25:$AV$61,8,FALSE))</f>
        <v/>
      </c>
      <c r="AP5" s="132" t="str">
        <f>IF($AJ$5&lt;=1,"",VLOOKUP($AJ5,$AN$25:$AV$61,9,FALSE))</f>
        <v/>
      </c>
    </row>
    <row r="6" spans="1:42" ht="25.5" customHeight="1" x14ac:dyDescent="0.15">
      <c r="A6" s="121"/>
      <c r="B6" s="356" t="s">
        <v>87</v>
      </c>
      <c r="C6" s="357"/>
      <c r="D6" s="358"/>
      <c r="E6" s="359"/>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1"/>
      <c r="AH6" s="2" t="str">
        <f>IF(LEN(F6)=0,"",IF(40-LEN(F6)&gt;0,"残り" &amp; 40-LEN(F6) &amp; "文字",IF(40-LEN(F6)=0,"","文字数がオーバーしています")))</f>
        <v/>
      </c>
      <c r="AK6" s="127" t="s">
        <v>94</v>
      </c>
      <c r="AL6" s="127">
        <v>1</v>
      </c>
    </row>
    <row r="7" spans="1:42" ht="139.5" customHeight="1" thickBot="1" x14ac:dyDescent="0.2">
      <c r="A7" s="121"/>
      <c r="B7" s="340" t="s">
        <v>88</v>
      </c>
      <c r="C7" s="341"/>
      <c r="D7" s="341"/>
      <c r="E7" s="342"/>
      <c r="F7" s="343"/>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5"/>
      <c r="AH7" s="2" t="str">
        <f>IF(LEN(F7)=0,"",IF(256-LEN(F7)&gt;0,"残り" &amp; 256-LEN(F7) &amp; "文字",IF(256-LEN(F7)=0,"","文字数がオーバーしています")))</f>
        <v/>
      </c>
      <c r="AJ7" s="131" t="str">
        <f>IF(AND($AJ$5&lt;=1,$F$6&lt;&gt;"",$F$7&lt;&gt;""),"NG",IF(AND($F$5&lt;&gt;"",OR($F$6&lt;&gt;"",$F$7&lt;&gt;"")),"OK","NG"))</f>
        <v>NG</v>
      </c>
      <c r="AK7" s="127" t="s">
        <v>95</v>
      </c>
      <c r="AL7" s="127">
        <v>1</v>
      </c>
    </row>
    <row r="8" spans="1:42" ht="19.5" customHeight="1" thickBot="1" x14ac:dyDescent="0.2">
      <c r="A8" s="121"/>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K8" s="127" t="s">
        <v>96</v>
      </c>
      <c r="AL8" s="127">
        <v>1</v>
      </c>
    </row>
    <row r="9" spans="1:42" ht="20.25" customHeight="1" thickBot="1" x14ac:dyDescent="0.2">
      <c r="A9" s="121"/>
      <c r="B9" s="352" t="s">
        <v>98</v>
      </c>
      <c r="C9" s="353"/>
      <c r="D9" s="353"/>
      <c r="E9" s="353"/>
      <c r="F9" s="353"/>
      <c r="G9" s="353"/>
      <c r="H9" s="353"/>
      <c r="I9" s="353"/>
      <c r="J9" s="353"/>
      <c r="K9" s="353"/>
      <c r="L9" s="353"/>
      <c r="M9" s="353"/>
      <c r="N9" s="353"/>
      <c r="O9" s="353"/>
      <c r="P9" s="354" t="str">
        <f>IF(AND($F$10="",AND($F$11="",$F$12="")),"",IF(AND($F$10="",OR($F$11&lt;&gt;"",$F$12&lt;&gt;"")),IF($AJ$7&lt;&gt;"OK","【事業者が特に力を入れている取り組み①】から順に入力してください","評価項目を選択してください"),IF(AND($F$11="",$F$12=""),IF($AJ$7&lt;&gt;"OK","【事業者が特に力を入れている取り組み①】から順に入力してください",IF($AJ$7&lt;&gt;"OK","【事業者が特に力を入れている取り組み①】から順に入力してください","タイトル②、本文②を入力してください")),IF(AND($F$11&lt;&gt;"",$F$12=""),IF($AJ$7&lt;&gt;"OK","【事業者が特に力を入れている取り組み①】から順に入力してください","内容②を入力してください"),IF(AND($F$12&lt;&gt;"",$F$11=""),IF($AJ$7&lt;&gt;"OK","【事業者が特に力を入れている取り組み①】から順に入力してください","タイトル②を入力してください"),IF($AJ$7&lt;&gt;"OK","【事業者が特に力を入れている取り組み①】から順に入力してください",""))))))</f>
        <v/>
      </c>
      <c r="Q9" s="354"/>
      <c r="R9" s="354"/>
      <c r="S9" s="354"/>
      <c r="T9" s="354"/>
      <c r="U9" s="354"/>
      <c r="V9" s="354"/>
      <c r="W9" s="354"/>
      <c r="X9" s="354"/>
      <c r="Y9" s="354"/>
      <c r="Z9" s="354"/>
      <c r="AA9" s="354"/>
      <c r="AB9" s="354"/>
      <c r="AC9" s="354"/>
      <c r="AD9" s="354"/>
      <c r="AE9" s="354"/>
      <c r="AF9" s="354"/>
      <c r="AG9" s="355"/>
      <c r="AK9" s="127" t="s">
        <v>85</v>
      </c>
      <c r="AL9" s="127">
        <v>2</v>
      </c>
    </row>
    <row r="10" spans="1:42" ht="60" customHeight="1" thickTop="1" x14ac:dyDescent="0.15">
      <c r="A10" s="121"/>
      <c r="B10" s="124" t="s">
        <v>86</v>
      </c>
      <c r="C10" s="125"/>
      <c r="D10" s="125"/>
      <c r="E10" s="126"/>
      <c r="F10" s="346" t="str">
        <f>IF($AJ$10&lt;=1,"",VLOOKUP($AJ10,$AN$25:$AV$61,5,FALSE))</f>
        <v/>
      </c>
      <c r="G10" s="347"/>
      <c r="H10" s="347"/>
      <c r="I10" s="347"/>
      <c r="J10" s="347"/>
      <c r="K10" s="348"/>
      <c r="L10" s="349" t="str">
        <f>IF($AJ$10&lt;=1,"",VLOOKUP($AJ10,$AN$25:$AV$61,6,FALSE))</f>
        <v/>
      </c>
      <c r="M10" s="350"/>
      <c r="N10" s="350"/>
      <c r="O10" s="350"/>
      <c r="P10" s="350"/>
      <c r="Q10" s="350"/>
      <c r="R10" s="350"/>
      <c r="S10" s="350"/>
      <c r="T10" s="350"/>
      <c r="U10" s="350"/>
      <c r="V10" s="350"/>
      <c r="W10" s="350"/>
      <c r="X10" s="350"/>
      <c r="Y10" s="350"/>
      <c r="Z10" s="350"/>
      <c r="AA10" s="350"/>
      <c r="AB10" s="350"/>
      <c r="AC10" s="350"/>
      <c r="AD10" s="350"/>
      <c r="AE10" s="350"/>
      <c r="AF10" s="350"/>
      <c r="AG10" s="351"/>
      <c r="AJ10" s="129">
        <v>0</v>
      </c>
      <c r="AK10" s="127" t="s">
        <v>93</v>
      </c>
      <c r="AL10" s="127">
        <v>2</v>
      </c>
      <c r="AN10" s="132" t="str">
        <f>IF($AJ$10&lt;=1,"",VLOOKUP($AJ10,$AN$25:$AV$61,7,FALSE))</f>
        <v/>
      </c>
      <c r="AO10" s="132" t="str">
        <f>IF($AJ$10&lt;=1,"",VLOOKUP($AJ10,$AN$25:$AV$61,8,FALSE))</f>
        <v/>
      </c>
      <c r="AP10" s="132" t="str">
        <f>IF($AJ$10&lt;=1,"",VLOOKUP($AJ10,$AN$25:$AV$61,9,FALSE))</f>
        <v/>
      </c>
    </row>
    <row r="11" spans="1:42" ht="25.5" customHeight="1" x14ac:dyDescent="0.15">
      <c r="A11" s="121"/>
      <c r="B11" s="356" t="s">
        <v>89</v>
      </c>
      <c r="C11" s="357"/>
      <c r="D11" s="358"/>
      <c r="E11" s="359"/>
      <c r="F11" s="360"/>
      <c r="G11" s="360"/>
      <c r="H11" s="360"/>
      <c r="I11" s="360"/>
      <c r="J11" s="360"/>
      <c r="K11" s="360"/>
      <c r="L11" s="360"/>
      <c r="M11" s="360"/>
      <c r="N11" s="360"/>
      <c r="O11" s="360"/>
      <c r="P11" s="360"/>
      <c r="Q11" s="360"/>
      <c r="R11" s="360"/>
      <c r="S11" s="360"/>
      <c r="T11" s="360"/>
      <c r="U11" s="360"/>
      <c r="V11" s="360"/>
      <c r="W11" s="360"/>
      <c r="X11" s="360"/>
      <c r="Y11" s="360"/>
      <c r="Z11" s="360"/>
      <c r="AA11" s="360"/>
      <c r="AB11" s="360"/>
      <c r="AC11" s="360"/>
      <c r="AD11" s="360"/>
      <c r="AE11" s="360"/>
      <c r="AF11" s="360"/>
      <c r="AG11" s="361"/>
      <c r="AH11" s="2" t="str">
        <f>IF(LEN(F11)=0,"",IF(40-LEN(F11)&gt;0,"残り" &amp; 40-LEN(F11) &amp; "文字",IF(40-LEN(F11)=0,"","文字数がオーバーしています")))</f>
        <v/>
      </c>
      <c r="AK11" s="127" t="s">
        <v>94</v>
      </c>
      <c r="AL11" s="127">
        <v>2</v>
      </c>
    </row>
    <row r="12" spans="1:42" ht="139.5" customHeight="1" thickBot="1" x14ac:dyDescent="0.2">
      <c r="A12" s="121"/>
      <c r="B12" s="340" t="s">
        <v>90</v>
      </c>
      <c r="C12" s="341"/>
      <c r="D12" s="341"/>
      <c r="E12" s="342"/>
      <c r="F12" s="343"/>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5"/>
      <c r="AH12" s="2" t="str">
        <f>IF(LEN(F12)=0,"",IF(256-LEN(F12)&gt;0,"残り" &amp; 256-LEN(F12) &amp; "文字",IF(256-LEN(F12)=0,"","文字数がオーバーしています")))</f>
        <v/>
      </c>
      <c r="AJ12" s="131" t="str">
        <f>IF(AND($AJ$10&lt;=1,$F$11&lt;&gt;"",$F$12&lt;&gt;""),"NG",IF(AND($F$10&lt;&gt;"",OR($F$11&lt;&gt;"",$F$12&lt;&gt;"")),"OK","NG"))</f>
        <v>NG</v>
      </c>
      <c r="AK12" s="127" t="s">
        <v>95</v>
      </c>
      <c r="AL12" s="127">
        <v>2</v>
      </c>
    </row>
    <row r="13" spans="1:42" ht="19.5" customHeight="1" thickBot="1" x14ac:dyDescent="0.2">
      <c r="A13" s="121"/>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K13" s="127" t="s">
        <v>96</v>
      </c>
      <c r="AL13" s="127">
        <v>2</v>
      </c>
    </row>
    <row r="14" spans="1:42" ht="20.25" customHeight="1" thickBot="1" x14ac:dyDescent="0.2">
      <c r="A14" s="121"/>
      <c r="B14" s="352" t="s">
        <v>99</v>
      </c>
      <c r="C14" s="353"/>
      <c r="D14" s="353"/>
      <c r="E14" s="353"/>
      <c r="F14" s="353"/>
      <c r="G14" s="353"/>
      <c r="H14" s="353"/>
      <c r="I14" s="353"/>
      <c r="J14" s="353"/>
      <c r="K14" s="353"/>
      <c r="L14" s="353"/>
      <c r="M14" s="353"/>
      <c r="N14" s="353"/>
      <c r="O14" s="353"/>
      <c r="P14" s="354" t="str">
        <f>IF(AND($F$15="",AND($F$16="",$F$17="")),"",IF(AND($F$15="",OR($F$16&lt;&gt;"",$F$17&lt;&gt;"")),IF(OR($AJ$7&lt;&gt;"OK",$AJ$12&lt;&gt;"OK"),"【事業者が特に力を入れている取り組み①】から順に入力してください","評価項目を選択してください"),IF(AND($F$16="",$F$17=""),IF(OR($AJ$7&lt;&gt;"OK",$AJ$12&lt;&gt;"OK"),"【事業者が特に力を入れている取り組み①】から順に入力してください",IF(OR($AJ$7&lt;&gt;"OK",$AJ$12&lt;&gt;"OK"),"【事業者が特に力を入れている取り組み①】から順に入力してください","タイトル③、本文③を入力してください")),IF(AND($F$16&lt;&gt;"",$F$17=""),IF(OR($AJ$7&lt;&gt;"OK",$AJ$12&lt;&gt;"OK"),"【事業者が特に力を入れている取り組み①】から順に入力してください","内容③を入力してください"),IF(AND($F$17&lt;&gt;"",$F$16=""),IF(OR($AJ$7&lt;&gt;"OK",$AJ$12&lt;&gt;"OK"),"【事業者が特に力を入れている取り組み①】から順に入力してください","タイトル③を入力してください"),IF(OR($AJ$7&lt;&gt;"OK",$AJ$12&lt;&gt;"OK"),"【事業者が特に力を入れている取り組み①】から順に入力してください",""))))))</f>
        <v/>
      </c>
      <c r="Q14" s="354"/>
      <c r="R14" s="354"/>
      <c r="S14" s="354"/>
      <c r="T14" s="354"/>
      <c r="U14" s="354"/>
      <c r="V14" s="354"/>
      <c r="W14" s="354"/>
      <c r="X14" s="354"/>
      <c r="Y14" s="354"/>
      <c r="Z14" s="354"/>
      <c r="AA14" s="354"/>
      <c r="AB14" s="354"/>
      <c r="AC14" s="354"/>
      <c r="AD14" s="354"/>
      <c r="AE14" s="354"/>
      <c r="AF14" s="354"/>
      <c r="AG14" s="355"/>
      <c r="AK14" s="127" t="s">
        <v>85</v>
      </c>
      <c r="AL14" s="127">
        <v>3</v>
      </c>
    </row>
    <row r="15" spans="1:42" ht="60" customHeight="1" thickTop="1" x14ac:dyDescent="0.15">
      <c r="A15" s="121"/>
      <c r="B15" s="124" t="s">
        <v>86</v>
      </c>
      <c r="C15" s="125"/>
      <c r="D15" s="125"/>
      <c r="E15" s="126"/>
      <c r="F15" s="346" t="str">
        <f>IF($AJ$15&lt;=1,"",VLOOKUP($AJ15,$AN$25:$AV$61,5,FALSE))</f>
        <v/>
      </c>
      <c r="G15" s="347"/>
      <c r="H15" s="347"/>
      <c r="I15" s="347"/>
      <c r="J15" s="347"/>
      <c r="K15" s="348"/>
      <c r="L15" s="349" t="str">
        <f>IF($AJ$15&lt;=1,"",VLOOKUP($AJ15,$AN$25:$AV$61,6,FALSE))</f>
        <v/>
      </c>
      <c r="M15" s="350"/>
      <c r="N15" s="350"/>
      <c r="O15" s="350"/>
      <c r="P15" s="350"/>
      <c r="Q15" s="350"/>
      <c r="R15" s="350"/>
      <c r="S15" s="350"/>
      <c r="T15" s="350"/>
      <c r="U15" s="350"/>
      <c r="V15" s="350"/>
      <c r="W15" s="350"/>
      <c r="X15" s="350"/>
      <c r="Y15" s="350"/>
      <c r="Z15" s="350"/>
      <c r="AA15" s="350"/>
      <c r="AB15" s="350"/>
      <c r="AC15" s="350"/>
      <c r="AD15" s="350"/>
      <c r="AE15" s="350"/>
      <c r="AF15" s="350"/>
      <c r="AG15" s="351"/>
      <c r="AJ15" s="129">
        <v>0</v>
      </c>
      <c r="AK15" s="127" t="s">
        <v>93</v>
      </c>
      <c r="AL15" s="127">
        <v>3</v>
      </c>
      <c r="AN15" s="132" t="str">
        <f>IF($AJ$15&lt;=1,"",VLOOKUP($AJ15,$AN$25:$AV$61,7,FALSE))</f>
        <v/>
      </c>
      <c r="AO15" s="132" t="str">
        <f>IF($AJ$15&lt;=1,"",VLOOKUP($AJ15,$AN$25:$AV$61,8,FALSE))</f>
        <v/>
      </c>
      <c r="AP15" s="132" t="str">
        <f>IF($AJ$15&lt;=1,"",VLOOKUP($AJ15,$AN$25:$AV$61,9,FALSE))</f>
        <v/>
      </c>
    </row>
    <row r="16" spans="1:42" ht="25.5" customHeight="1" x14ac:dyDescent="0.15">
      <c r="A16" s="121"/>
      <c r="B16" s="356" t="s">
        <v>91</v>
      </c>
      <c r="C16" s="357"/>
      <c r="D16" s="358"/>
      <c r="E16" s="359"/>
      <c r="F16" s="360"/>
      <c r="G16" s="360"/>
      <c r="H16" s="360"/>
      <c r="I16" s="360"/>
      <c r="J16" s="360"/>
      <c r="K16" s="360"/>
      <c r="L16" s="360"/>
      <c r="M16" s="360"/>
      <c r="N16" s="360"/>
      <c r="O16" s="360"/>
      <c r="P16" s="360"/>
      <c r="Q16" s="360"/>
      <c r="R16" s="360"/>
      <c r="S16" s="360"/>
      <c r="T16" s="360"/>
      <c r="U16" s="360"/>
      <c r="V16" s="360"/>
      <c r="W16" s="360"/>
      <c r="X16" s="360"/>
      <c r="Y16" s="360"/>
      <c r="Z16" s="360"/>
      <c r="AA16" s="360"/>
      <c r="AB16" s="360"/>
      <c r="AC16" s="360"/>
      <c r="AD16" s="360"/>
      <c r="AE16" s="360"/>
      <c r="AF16" s="360"/>
      <c r="AG16" s="361"/>
      <c r="AH16" s="2" t="str">
        <f>IF(LEN(F16)=0,"",IF(40-LEN(F16)&gt;0,"残り" &amp; 40-LEN(F16) &amp; "文字",IF(40-LEN(F16)=0,"","文字数がオーバーしています")))</f>
        <v/>
      </c>
      <c r="AK16" s="127" t="s">
        <v>94</v>
      </c>
      <c r="AL16" s="127">
        <v>3</v>
      </c>
    </row>
    <row r="17" spans="1:48" ht="139.5" customHeight="1" thickBot="1" x14ac:dyDescent="0.2">
      <c r="A17" s="121"/>
      <c r="B17" s="340" t="s">
        <v>92</v>
      </c>
      <c r="C17" s="341"/>
      <c r="D17" s="341"/>
      <c r="E17" s="342"/>
      <c r="F17" s="343"/>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5"/>
      <c r="AH17" s="2" t="str">
        <f>IF(LEN(F17)=0,"",IF(256-LEN(F17)&gt;0,"残り" &amp; 256-LEN(F17) &amp; "文字",IF(256-LEN(F17)=0,"","文字数がオーバーしています")))</f>
        <v/>
      </c>
      <c r="AJ17" s="131" t="str">
        <f>IF(AND($AJ$15&lt;=1,$F$16&lt;&gt;"",$F$17&lt;&gt;""),"NG",IF(AND($F$15&lt;&gt;"",OR($F$16&lt;&gt;"",$F$17&lt;&gt;"")),"OK","NG"))</f>
        <v>NG</v>
      </c>
      <c r="AK17" s="127" t="s">
        <v>95</v>
      </c>
      <c r="AL17" s="127">
        <v>3</v>
      </c>
    </row>
    <row r="18" spans="1:48" ht="19.5" customHeight="1" x14ac:dyDescent="0.15">
      <c r="A18" s="121"/>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row>
    <row r="19" spans="1:48" x14ac:dyDescent="0.15">
      <c r="A19" s="121"/>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row>
    <row r="20" spans="1:48" x14ac:dyDescent="0.15">
      <c r="A20" s="121"/>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row>
    <row r="21" spans="1:48" x14ac:dyDescent="0.15">
      <c r="A21" s="121"/>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row>
    <row r="22" spans="1:48" x14ac:dyDescent="0.15">
      <c r="A22" s="121"/>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row>
    <row r="23" spans="1:48" x14ac:dyDescent="0.15">
      <c r="A23" s="121"/>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row>
    <row r="25" spans="1:48" x14ac:dyDescent="0.15">
      <c r="AN25" s="132">
        <v>1</v>
      </c>
    </row>
    <row r="26" spans="1:48" x14ac:dyDescent="0.15">
      <c r="AN26" s="132">
        <v>2</v>
      </c>
      <c r="AO26" s="132">
        <v>1</v>
      </c>
      <c r="AP26" s="132">
        <v>1</v>
      </c>
      <c r="AQ26" s="132">
        <v>1</v>
      </c>
      <c r="AR26" s="168" t="s">
        <v>384</v>
      </c>
      <c r="AS26" s="168" t="s">
        <v>171</v>
      </c>
      <c r="AT26" s="169" t="s">
        <v>385</v>
      </c>
      <c r="AU26" s="169" t="s">
        <v>386</v>
      </c>
      <c r="AV26" s="169" t="s">
        <v>387</v>
      </c>
    </row>
    <row r="27" spans="1:48" x14ac:dyDescent="0.15">
      <c r="AN27" s="132">
        <v>3</v>
      </c>
      <c r="AO27" s="132">
        <v>1</v>
      </c>
      <c r="AP27" s="132">
        <v>1</v>
      </c>
      <c r="AQ27" s="132">
        <v>2</v>
      </c>
      <c r="AR27" s="168" t="s">
        <v>388</v>
      </c>
      <c r="AS27" s="168" t="s">
        <v>175</v>
      </c>
      <c r="AT27" s="169" t="s">
        <v>385</v>
      </c>
      <c r="AU27" s="169" t="s">
        <v>386</v>
      </c>
      <c r="AV27" s="169" t="s">
        <v>389</v>
      </c>
    </row>
    <row r="28" spans="1:48" x14ac:dyDescent="0.15">
      <c r="AN28" s="132">
        <v>4</v>
      </c>
      <c r="AO28" s="132">
        <v>1</v>
      </c>
      <c r="AP28" s="132">
        <v>1</v>
      </c>
      <c r="AQ28" s="132">
        <v>3</v>
      </c>
      <c r="AR28" s="168" t="s">
        <v>390</v>
      </c>
      <c r="AS28" s="168" t="s">
        <v>179</v>
      </c>
      <c r="AT28" s="169" t="s">
        <v>385</v>
      </c>
      <c r="AU28" s="169" t="s">
        <v>386</v>
      </c>
      <c r="AV28" s="169" t="s">
        <v>391</v>
      </c>
    </row>
    <row r="29" spans="1:48" x14ac:dyDescent="0.15">
      <c r="AN29" s="132">
        <v>5</v>
      </c>
      <c r="AO29" s="132">
        <v>2</v>
      </c>
      <c r="AP29" s="132">
        <v>1</v>
      </c>
      <c r="AQ29" s="132">
        <v>1</v>
      </c>
      <c r="AR29" s="168" t="s">
        <v>392</v>
      </c>
      <c r="AS29" s="168" t="s">
        <v>186</v>
      </c>
      <c r="AT29" s="169" t="s">
        <v>393</v>
      </c>
      <c r="AU29" s="169" t="s">
        <v>394</v>
      </c>
      <c r="AV29" s="169" t="s">
        <v>395</v>
      </c>
    </row>
    <row r="30" spans="1:48" x14ac:dyDescent="0.15">
      <c r="AN30" s="132">
        <v>6</v>
      </c>
      <c r="AO30" s="132">
        <v>2</v>
      </c>
      <c r="AP30" s="132">
        <v>2</v>
      </c>
      <c r="AQ30" s="132">
        <v>1</v>
      </c>
      <c r="AR30" s="168" t="s">
        <v>396</v>
      </c>
      <c r="AS30" s="168" t="s">
        <v>196</v>
      </c>
      <c r="AT30" s="169" t="s">
        <v>393</v>
      </c>
      <c r="AU30" s="169" t="s">
        <v>397</v>
      </c>
      <c r="AV30" s="169" t="s">
        <v>398</v>
      </c>
    </row>
    <row r="31" spans="1:48" x14ac:dyDescent="0.15">
      <c r="AN31" s="132">
        <v>7</v>
      </c>
      <c r="AO31" s="132">
        <v>2</v>
      </c>
      <c r="AP31" s="132">
        <v>2</v>
      </c>
      <c r="AQ31" s="132">
        <v>2</v>
      </c>
      <c r="AR31" s="168" t="s">
        <v>399</v>
      </c>
      <c r="AS31" s="168" t="s">
        <v>200</v>
      </c>
      <c r="AT31" s="169" t="s">
        <v>393</v>
      </c>
      <c r="AU31" s="169" t="s">
        <v>397</v>
      </c>
      <c r="AV31" s="169" t="s">
        <v>400</v>
      </c>
    </row>
    <row r="32" spans="1:48" x14ac:dyDescent="0.15">
      <c r="AN32" s="132">
        <v>8</v>
      </c>
      <c r="AO32" s="132">
        <v>3</v>
      </c>
      <c r="AP32" s="132">
        <v>1</v>
      </c>
      <c r="AQ32" s="132">
        <v>1</v>
      </c>
      <c r="AR32" s="168" t="s">
        <v>401</v>
      </c>
      <c r="AS32" s="168" t="s">
        <v>208</v>
      </c>
      <c r="AT32" s="169" t="s">
        <v>402</v>
      </c>
      <c r="AU32" s="169" t="s">
        <v>403</v>
      </c>
      <c r="AV32" s="169" t="s">
        <v>404</v>
      </c>
    </row>
    <row r="33" spans="40:48" x14ac:dyDescent="0.15">
      <c r="AN33" s="132">
        <v>9</v>
      </c>
      <c r="AO33" s="132">
        <v>3</v>
      </c>
      <c r="AP33" s="132">
        <v>2</v>
      </c>
      <c r="AQ33" s="132">
        <v>1</v>
      </c>
      <c r="AR33" s="168" t="s">
        <v>405</v>
      </c>
      <c r="AS33" s="168" t="s">
        <v>213</v>
      </c>
      <c r="AT33" s="169" t="s">
        <v>402</v>
      </c>
      <c r="AU33" s="169" t="s">
        <v>406</v>
      </c>
      <c r="AV33" s="169" t="s">
        <v>407</v>
      </c>
    </row>
    <row r="34" spans="40:48" x14ac:dyDescent="0.15">
      <c r="AN34" s="132">
        <v>10</v>
      </c>
      <c r="AO34" s="132">
        <v>3</v>
      </c>
      <c r="AP34" s="132">
        <v>2</v>
      </c>
      <c r="AQ34" s="132">
        <v>2</v>
      </c>
      <c r="AR34" s="168" t="s">
        <v>408</v>
      </c>
      <c r="AS34" s="168" t="s">
        <v>216</v>
      </c>
      <c r="AT34" s="169" t="s">
        <v>402</v>
      </c>
      <c r="AU34" s="169" t="s">
        <v>406</v>
      </c>
      <c r="AV34" s="169" t="s">
        <v>409</v>
      </c>
    </row>
    <row r="35" spans="40:48" x14ac:dyDescent="0.15">
      <c r="AN35" s="132">
        <v>11</v>
      </c>
      <c r="AO35" s="132">
        <v>3</v>
      </c>
      <c r="AP35" s="132">
        <v>3</v>
      </c>
      <c r="AQ35" s="132">
        <v>1</v>
      </c>
      <c r="AR35" s="168" t="s">
        <v>410</v>
      </c>
      <c r="AS35" s="168" t="s">
        <v>221</v>
      </c>
      <c r="AT35" s="169" t="s">
        <v>402</v>
      </c>
      <c r="AU35" s="169" t="s">
        <v>411</v>
      </c>
      <c r="AV35" s="169" t="s">
        <v>412</v>
      </c>
    </row>
    <row r="36" spans="40:48" x14ac:dyDescent="0.15">
      <c r="AN36" s="132">
        <v>12</v>
      </c>
      <c r="AO36" s="132">
        <v>3</v>
      </c>
      <c r="AP36" s="132">
        <v>3</v>
      </c>
      <c r="AQ36" s="132">
        <v>2</v>
      </c>
      <c r="AR36" s="168" t="s">
        <v>413</v>
      </c>
      <c r="AS36" s="168" t="s">
        <v>224</v>
      </c>
      <c r="AT36" s="169" t="s">
        <v>402</v>
      </c>
      <c r="AU36" s="169" t="s">
        <v>411</v>
      </c>
      <c r="AV36" s="169" t="s">
        <v>414</v>
      </c>
    </row>
    <row r="37" spans="40:48" x14ac:dyDescent="0.15">
      <c r="AN37" s="132">
        <v>13</v>
      </c>
      <c r="AO37" s="132">
        <v>4</v>
      </c>
      <c r="AP37" s="132">
        <v>1</v>
      </c>
      <c r="AQ37" s="132">
        <v>1</v>
      </c>
      <c r="AR37" s="168" t="s">
        <v>415</v>
      </c>
      <c r="AS37" s="168" t="s">
        <v>233</v>
      </c>
      <c r="AT37" s="169" t="s">
        <v>416</v>
      </c>
      <c r="AU37" s="169" t="s">
        <v>417</v>
      </c>
      <c r="AV37" s="169" t="s">
        <v>418</v>
      </c>
    </row>
    <row r="38" spans="40:48" x14ac:dyDescent="0.15">
      <c r="AN38" s="132">
        <v>14</v>
      </c>
      <c r="AO38" s="132">
        <v>4</v>
      </c>
      <c r="AP38" s="132">
        <v>2</v>
      </c>
      <c r="AQ38" s="132">
        <v>1</v>
      </c>
      <c r="AR38" s="168" t="s">
        <v>419</v>
      </c>
      <c r="AS38" s="168" t="s">
        <v>239</v>
      </c>
      <c r="AT38" s="169" t="s">
        <v>416</v>
      </c>
      <c r="AU38" s="169" t="s">
        <v>420</v>
      </c>
      <c r="AV38" s="169" t="s">
        <v>421</v>
      </c>
    </row>
    <row r="39" spans="40:48" x14ac:dyDescent="0.15">
      <c r="AN39" s="132">
        <v>15</v>
      </c>
      <c r="AO39" s="132">
        <v>5</v>
      </c>
      <c r="AP39" s="132">
        <v>1</v>
      </c>
      <c r="AQ39" s="132">
        <v>1</v>
      </c>
      <c r="AR39" s="168" t="s">
        <v>422</v>
      </c>
      <c r="AS39" s="168" t="s">
        <v>250</v>
      </c>
      <c r="AT39" s="169" t="s">
        <v>423</v>
      </c>
      <c r="AU39" s="169" t="s">
        <v>424</v>
      </c>
      <c r="AV39" s="169" t="s">
        <v>425</v>
      </c>
    </row>
    <row r="40" spans="40:48" x14ac:dyDescent="0.15">
      <c r="AN40" s="132">
        <v>16</v>
      </c>
      <c r="AO40" s="132">
        <v>5</v>
      </c>
      <c r="AP40" s="132">
        <v>1</v>
      </c>
      <c r="AQ40" s="132">
        <v>2</v>
      </c>
      <c r="AR40" s="168" t="s">
        <v>426</v>
      </c>
      <c r="AS40" s="168" t="s">
        <v>253</v>
      </c>
      <c r="AT40" s="169" t="s">
        <v>423</v>
      </c>
      <c r="AU40" s="169" t="s">
        <v>424</v>
      </c>
      <c r="AV40" s="169" t="s">
        <v>427</v>
      </c>
    </row>
    <row r="41" spans="40:48" x14ac:dyDescent="0.15">
      <c r="AN41" s="132">
        <v>17</v>
      </c>
      <c r="AO41" s="132">
        <v>5</v>
      </c>
      <c r="AP41" s="132">
        <v>1</v>
      </c>
      <c r="AQ41" s="132">
        <v>3</v>
      </c>
      <c r="AR41" s="168" t="s">
        <v>428</v>
      </c>
      <c r="AS41" s="168" t="s">
        <v>256</v>
      </c>
      <c r="AT41" s="169" t="s">
        <v>423</v>
      </c>
      <c r="AU41" s="169" t="s">
        <v>424</v>
      </c>
      <c r="AV41" s="169" t="s">
        <v>429</v>
      </c>
    </row>
    <row r="42" spans="40:48" x14ac:dyDescent="0.15">
      <c r="AN42" s="132">
        <v>18</v>
      </c>
      <c r="AO42" s="132">
        <v>5</v>
      </c>
      <c r="AP42" s="132">
        <v>1</v>
      </c>
      <c r="AQ42" s="132">
        <v>4</v>
      </c>
      <c r="AR42" s="168" t="s">
        <v>430</v>
      </c>
      <c r="AS42" s="168" t="s">
        <v>262</v>
      </c>
      <c r="AT42" s="169" t="s">
        <v>423</v>
      </c>
      <c r="AU42" s="169" t="s">
        <v>424</v>
      </c>
      <c r="AV42" s="169" t="s">
        <v>431</v>
      </c>
    </row>
    <row r="43" spans="40:48" x14ac:dyDescent="0.15">
      <c r="AN43" s="132">
        <v>19</v>
      </c>
      <c r="AO43" s="132">
        <v>5</v>
      </c>
      <c r="AP43" s="132">
        <v>2</v>
      </c>
      <c r="AQ43" s="132">
        <v>1</v>
      </c>
      <c r="AR43" s="168" t="s">
        <v>432</v>
      </c>
      <c r="AS43" s="168" t="s">
        <v>269</v>
      </c>
      <c r="AT43" s="169" t="s">
        <v>423</v>
      </c>
      <c r="AU43" s="169" t="s">
        <v>433</v>
      </c>
      <c r="AV43" s="169" t="s">
        <v>434</v>
      </c>
    </row>
    <row r="44" spans="40:48" x14ac:dyDescent="0.15">
      <c r="AN44" s="132">
        <v>20</v>
      </c>
      <c r="AO44" s="132">
        <v>6</v>
      </c>
      <c r="AP44" s="132">
        <v>1</v>
      </c>
      <c r="AQ44" s="132">
        <v>1</v>
      </c>
      <c r="AR44" s="168" t="s">
        <v>435</v>
      </c>
      <c r="AS44" s="168" t="s">
        <v>284</v>
      </c>
      <c r="AT44" s="169" t="s">
        <v>436</v>
      </c>
      <c r="AU44" s="169" t="s">
        <v>437</v>
      </c>
      <c r="AV44" s="169" t="s">
        <v>438</v>
      </c>
    </row>
    <row r="45" spans="40:48" x14ac:dyDescent="0.15">
      <c r="AN45" s="132">
        <v>21</v>
      </c>
      <c r="AO45" s="132">
        <v>6</v>
      </c>
      <c r="AP45" s="132">
        <v>2</v>
      </c>
      <c r="AQ45" s="132">
        <v>1</v>
      </c>
      <c r="AR45" s="168" t="s">
        <v>439</v>
      </c>
      <c r="AS45" s="168" t="s">
        <v>292</v>
      </c>
      <c r="AT45" s="169" t="s">
        <v>436</v>
      </c>
      <c r="AU45" s="169" t="s">
        <v>440</v>
      </c>
      <c r="AV45" s="169" t="s">
        <v>441</v>
      </c>
    </row>
    <row r="46" spans="40:48" x14ac:dyDescent="0.15">
      <c r="AN46" s="132">
        <v>22</v>
      </c>
      <c r="AO46" s="132">
        <v>6</v>
      </c>
      <c r="AP46" s="132">
        <v>2</v>
      </c>
      <c r="AQ46" s="132">
        <v>2</v>
      </c>
      <c r="AR46" s="168" t="s">
        <v>442</v>
      </c>
      <c r="AS46" s="168" t="s">
        <v>296</v>
      </c>
      <c r="AT46" s="169" t="s">
        <v>436</v>
      </c>
      <c r="AU46" s="169" t="s">
        <v>440</v>
      </c>
      <c r="AV46" s="169" t="s">
        <v>443</v>
      </c>
    </row>
    <row r="47" spans="40:48" x14ac:dyDescent="0.15">
      <c r="AN47" s="132">
        <v>23</v>
      </c>
      <c r="AO47" s="132">
        <v>6</v>
      </c>
      <c r="AP47" s="132">
        <v>3</v>
      </c>
      <c r="AQ47" s="132">
        <v>1</v>
      </c>
      <c r="AR47" s="168" t="s">
        <v>444</v>
      </c>
      <c r="AS47" s="168" t="s">
        <v>304</v>
      </c>
      <c r="AT47" s="169" t="s">
        <v>436</v>
      </c>
      <c r="AU47" s="169" t="s">
        <v>445</v>
      </c>
      <c r="AV47" s="169" t="s">
        <v>446</v>
      </c>
    </row>
    <row r="48" spans="40:48" x14ac:dyDescent="0.15">
      <c r="AN48" s="132">
        <v>24</v>
      </c>
      <c r="AO48" s="132">
        <v>6</v>
      </c>
      <c r="AP48" s="132">
        <v>3</v>
      </c>
      <c r="AQ48" s="132">
        <v>2</v>
      </c>
      <c r="AR48" s="168" t="s">
        <v>447</v>
      </c>
      <c r="AS48" s="168" t="s">
        <v>308</v>
      </c>
      <c r="AT48" s="169" t="s">
        <v>436</v>
      </c>
      <c r="AU48" s="169" t="s">
        <v>445</v>
      </c>
      <c r="AV48" s="169" t="s">
        <v>448</v>
      </c>
    </row>
    <row r="49" spans="40:48" x14ac:dyDescent="0.15">
      <c r="AN49" s="132">
        <v>25</v>
      </c>
      <c r="AO49" s="132">
        <v>6</v>
      </c>
      <c r="AP49" s="132">
        <v>3</v>
      </c>
      <c r="AQ49" s="132">
        <v>3</v>
      </c>
      <c r="AR49" s="168" t="s">
        <v>449</v>
      </c>
      <c r="AS49" s="168" t="s">
        <v>312</v>
      </c>
      <c r="AT49" s="169" t="s">
        <v>436</v>
      </c>
      <c r="AU49" s="169" t="s">
        <v>445</v>
      </c>
      <c r="AV49" s="169" t="s">
        <v>450</v>
      </c>
    </row>
    <row r="50" spans="40:48" x14ac:dyDescent="0.15">
      <c r="AN50" s="132">
        <v>26</v>
      </c>
      <c r="AO50" s="132">
        <v>6</v>
      </c>
      <c r="AP50" s="132">
        <v>3</v>
      </c>
      <c r="AQ50" s="132">
        <v>4</v>
      </c>
      <c r="AR50" s="168" t="s">
        <v>451</v>
      </c>
      <c r="AS50" s="168" t="s">
        <v>315</v>
      </c>
      <c r="AT50" s="169" t="s">
        <v>436</v>
      </c>
      <c r="AU50" s="169" t="s">
        <v>445</v>
      </c>
      <c r="AV50" s="169" t="s">
        <v>452</v>
      </c>
    </row>
    <row r="51" spans="40:48" x14ac:dyDescent="0.15">
      <c r="AN51" s="132">
        <v>27</v>
      </c>
      <c r="AO51" s="132">
        <v>6</v>
      </c>
      <c r="AP51" s="132">
        <v>5</v>
      </c>
      <c r="AQ51" s="132">
        <v>1</v>
      </c>
      <c r="AR51" s="168" t="s">
        <v>453</v>
      </c>
      <c r="AS51" s="168" t="s">
        <v>321</v>
      </c>
      <c r="AT51" s="169" t="s">
        <v>436</v>
      </c>
      <c r="AU51" s="169" t="s">
        <v>454</v>
      </c>
      <c r="AV51" s="169" t="s">
        <v>455</v>
      </c>
    </row>
    <row r="52" spans="40:48" x14ac:dyDescent="0.15">
      <c r="AN52" s="132">
        <v>28</v>
      </c>
      <c r="AO52" s="132">
        <v>6</v>
      </c>
      <c r="AP52" s="132">
        <v>5</v>
      </c>
      <c r="AQ52" s="132">
        <v>2</v>
      </c>
      <c r="AR52" s="168" t="s">
        <v>456</v>
      </c>
      <c r="AS52" s="168" t="s">
        <v>325</v>
      </c>
      <c r="AT52" s="169" t="s">
        <v>436</v>
      </c>
      <c r="AU52" s="169" t="s">
        <v>454</v>
      </c>
      <c r="AV52" s="169" t="s">
        <v>457</v>
      </c>
    </row>
    <row r="53" spans="40:48" x14ac:dyDescent="0.15">
      <c r="AN53" s="132">
        <v>29</v>
      </c>
      <c r="AO53" s="132">
        <v>6</v>
      </c>
      <c r="AP53" s="132">
        <v>6</v>
      </c>
      <c r="AQ53" s="132">
        <v>1</v>
      </c>
      <c r="AR53" s="168" t="s">
        <v>458</v>
      </c>
      <c r="AS53" s="168" t="s">
        <v>331</v>
      </c>
      <c r="AT53" s="169" t="s">
        <v>436</v>
      </c>
      <c r="AU53" s="169" t="s">
        <v>459</v>
      </c>
      <c r="AV53" s="169" t="s">
        <v>460</v>
      </c>
    </row>
    <row r="54" spans="40:48" x14ac:dyDescent="0.15">
      <c r="AN54" s="132">
        <v>30</v>
      </c>
      <c r="AO54" s="132">
        <v>6</v>
      </c>
      <c r="AP54" s="132">
        <v>6</v>
      </c>
      <c r="AQ54" s="132">
        <v>2</v>
      </c>
      <c r="AR54" s="168" t="s">
        <v>461</v>
      </c>
      <c r="AS54" s="168" t="s">
        <v>335</v>
      </c>
      <c r="AT54" s="169" t="s">
        <v>436</v>
      </c>
      <c r="AU54" s="169" t="s">
        <v>459</v>
      </c>
      <c r="AV54" s="169" t="s">
        <v>462</v>
      </c>
    </row>
    <row r="55" spans="40:48" x14ac:dyDescent="0.15">
      <c r="AN55" s="132">
        <v>31</v>
      </c>
      <c r="AO55" s="132">
        <v>6</v>
      </c>
      <c r="AP55" s="132">
        <v>4</v>
      </c>
      <c r="AQ55" s="132">
        <v>1</v>
      </c>
      <c r="AR55" s="168" t="s">
        <v>463</v>
      </c>
      <c r="AS55" s="168" t="s">
        <v>341</v>
      </c>
      <c r="AT55" s="169" t="s">
        <v>436</v>
      </c>
      <c r="AU55" s="169" t="s">
        <v>464</v>
      </c>
      <c r="AV55" s="169" t="s">
        <v>465</v>
      </c>
    </row>
    <row r="56" spans="40:48" x14ac:dyDescent="0.15">
      <c r="AN56" s="132">
        <v>32</v>
      </c>
      <c r="AO56" s="132">
        <v>6</v>
      </c>
      <c r="AP56" s="132">
        <v>4</v>
      </c>
      <c r="AQ56" s="132">
        <v>2</v>
      </c>
      <c r="AR56" s="168" t="s">
        <v>466</v>
      </c>
      <c r="AS56" s="168" t="s">
        <v>346</v>
      </c>
      <c r="AT56" s="169" t="s">
        <v>436</v>
      </c>
      <c r="AU56" s="169" t="s">
        <v>464</v>
      </c>
      <c r="AV56" s="169" t="s">
        <v>467</v>
      </c>
    </row>
    <row r="57" spans="40:48" x14ac:dyDescent="0.15">
      <c r="AN57" s="132">
        <v>33</v>
      </c>
      <c r="AO57" s="132">
        <v>6</v>
      </c>
      <c r="AP57" s="132">
        <v>4</v>
      </c>
      <c r="AQ57" s="132">
        <v>3</v>
      </c>
      <c r="AR57" s="168" t="s">
        <v>468</v>
      </c>
      <c r="AS57" s="168" t="s">
        <v>354</v>
      </c>
      <c r="AT57" s="169" t="s">
        <v>436</v>
      </c>
      <c r="AU57" s="169" t="s">
        <v>464</v>
      </c>
      <c r="AV57" s="169" t="s">
        <v>469</v>
      </c>
    </row>
    <row r="58" spans="40:48" x14ac:dyDescent="0.15">
      <c r="AN58" s="132">
        <v>34</v>
      </c>
      <c r="AO58" s="132">
        <v>6</v>
      </c>
      <c r="AP58" s="132">
        <v>4</v>
      </c>
      <c r="AQ58" s="132">
        <v>4</v>
      </c>
      <c r="AR58" s="168" t="s">
        <v>470</v>
      </c>
      <c r="AS58" s="168" t="s">
        <v>360</v>
      </c>
      <c r="AT58" s="169" t="s">
        <v>436</v>
      </c>
      <c r="AU58" s="169" t="s">
        <v>464</v>
      </c>
      <c r="AV58" s="169" t="s">
        <v>471</v>
      </c>
    </row>
    <row r="59" spans="40:48" x14ac:dyDescent="0.15">
      <c r="AN59" s="132">
        <v>35</v>
      </c>
      <c r="AO59" s="132">
        <v>6</v>
      </c>
      <c r="AP59" s="132">
        <v>4</v>
      </c>
      <c r="AQ59" s="132">
        <v>5</v>
      </c>
      <c r="AR59" s="168" t="s">
        <v>472</v>
      </c>
      <c r="AS59" s="168" t="s">
        <v>366</v>
      </c>
      <c r="AT59" s="169" t="s">
        <v>436</v>
      </c>
      <c r="AU59" s="169" t="s">
        <v>464</v>
      </c>
      <c r="AV59" s="169" t="s">
        <v>473</v>
      </c>
    </row>
    <row r="60" spans="40:48" x14ac:dyDescent="0.15">
      <c r="AN60" s="132">
        <v>36</v>
      </c>
      <c r="AO60" s="132">
        <v>6</v>
      </c>
      <c r="AP60" s="132">
        <v>4</v>
      </c>
      <c r="AQ60" s="132">
        <v>6</v>
      </c>
      <c r="AR60" s="168" t="s">
        <v>474</v>
      </c>
      <c r="AS60" s="168" t="s">
        <v>372</v>
      </c>
      <c r="AT60" s="169" t="s">
        <v>436</v>
      </c>
      <c r="AU60" s="169" t="s">
        <v>464</v>
      </c>
      <c r="AV60" s="169" t="s">
        <v>475</v>
      </c>
    </row>
    <row r="61" spans="40:48" x14ac:dyDescent="0.15">
      <c r="AN61" s="132">
        <v>37</v>
      </c>
      <c r="AO61" s="132">
        <v>6</v>
      </c>
      <c r="AP61" s="132">
        <v>4</v>
      </c>
      <c r="AQ61" s="132">
        <v>7</v>
      </c>
      <c r="AR61" s="168" t="s">
        <v>476</v>
      </c>
      <c r="AS61" s="168" t="s">
        <v>379</v>
      </c>
      <c r="AT61" s="169" t="s">
        <v>436</v>
      </c>
      <c r="AU61" s="169" t="s">
        <v>464</v>
      </c>
      <c r="AV61" s="169" t="s">
        <v>477</v>
      </c>
    </row>
  </sheetData>
  <sheetProtection algorithmName="SHA-512" hashValue="XO8Dv14/33/4F9rHkpoNJhp08cRPi1vdhXvBbe6uI4PpKi/B/98HzmT36nCQxMEJqVhBvWuxYC4Pp1GD5I0NcQ==" saltValue="pHONe1KUqv3flB7NQEMN/Q==" spinCount="100000" sheet="1" objects="1" scenarios="1" formatCells="0"/>
  <mergeCells count="24">
    <mergeCell ref="B6:E6"/>
    <mergeCell ref="F6:AG6"/>
    <mergeCell ref="F5:K5"/>
    <mergeCell ref="L5:AG5"/>
    <mergeCell ref="B4:O4"/>
    <mergeCell ref="P4:AG4"/>
    <mergeCell ref="B7:E7"/>
    <mergeCell ref="F7:AG7"/>
    <mergeCell ref="B11:E11"/>
    <mergeCell ref="F11:AG11"/>
    <mergeCell ref="B12:E12"/>
    <mergeCell ref="F12:AG12"/>
    <mergeCell ref="F10:K10"/>
    <mergeCell ref="L10:AG10"/>
    <mergeCell ref="B9:O9"/>
    <mergeCell ref="P9:AG9"/>
    <mergeCell ref="B17:E17"/>
    <mergeCell ref="F17:AG17"/>
    <mergeCell ref="F15:K15"/>
    <mergeCell ref="L15:AG15"/>
    <mergeCell ref="B14:O14"/>
    <mergeCell ref="P14:AG14"/>
    <mergeCell ref="B16:E16"/>
    <mergeCell ref="F16:AG16"/>
  </mergeCells>
  <phoneticPr fontId="2"/>
  <dataValidations disablePrompts="1" count="2">
    <dataValidation type="textLength" imeMode="on" operator="lessThanOrEqual" allowBlank="1" showInputMessage="1" showErrorMessage="1" errorTitle="もう一度入力してください！" error="文字数がオーバーしました。_x000a_（40文字までになるように短くしてください。）" sqref="F16:AG16 F6:AG6 F11:AG11" xr:uid="{00000000-0002-0000-0800-000000000000}">
      <formula1>40</formula1>
    </dataValidation>
    <dataValidation type="textLength" imeMode="on" operator="lessThanOrEqual" allowBlank="1" showInputMessage="1" showErrorMessage="1" errorTitle="もう一度入力してください！" error="文字数がオーバーしました。_x000a_（256文字までになるように短くしてください。）" sqref="F17:AG17 F7:AG7 F12:AG12" xr:uid="{00000000-0002-0000-0800-000001000000}">
      <formula1>256</formula1>
    </dataValidation>
  </dataValidations>
  <pageMargins left="0.78700000000000003" right="0.78700000000000003" top="0.98399999999999999" bottom="0.98399999999999999" header="0.51200000000000001" footer="0.51200000000000001"/>
  <pageSetup paperSize="9" scale="84" orientation="portrait" blackAndWhite="1" verticalDpi="300"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Drop Down 1">
              <controlPr defaultSize="0" print="0" autoLine="0" autoPict="0">
                <anchor moveWithCells="1">
                  <from>
                    <xdr:col>5</xdr:col>
                    <xdr:colOff>57150</xdr:colOff>
                    <xdr:row>4</xdr:row>
                    <xdr:rowOff>209550</xdr:rowOff>
                  </from>
                  <to>
                    <xdr:col>10</xdr:col>
                    <xdr:colOff>171450</xdr:colOff>
                    <xdr:row>4</xdr:row>
                    <xdr:rowOff>533400</xdr:rowOff>
                  </to>
                </anchor>
              </controlPr>
            </control>
          </mc:Choice>
        </mc:AlternateContent>
        <mc:AlternateContent xmlns:mc="http://schemas.openxmlformats.org/markup-compatibility/2006">
          <mc:Choice Requires="x14">
            <control shapeId="8194" r:id="rId5" name="Drop Down 2">
              <controlPr defaultSize="0" print="0" autoLine="0" autoPict="0">
                <anchor moveWithCells="1">
                  <from>
                    <xdr:col>5</xdr:col>
                    <xdr:colOff>57150</xdr:colOff>
                    <xdr:row>9</xdr:row>
                    <xdr:rowOff>209550</xdr:rowOff>
                  </from>
                  <to>
                    <xdr:col>10</xdr:col>
                    <xdr:colOff>171450</xdr:colOff>
                    <xdr:row>9</xdr:row>
                    <xdr:rowOff>533400</xdr:rowOff>
                  </to>
                </anchor>
              </controlPr>
            </control>
          </mc:Choice>
        </mc:AlternateContent>
        <mc:AlternateContent xmlns:mc="http://schemas.openxmlformats.org/markup-compatibility/2006">
          <mc:Choice Requires="x14">
            <control shapeId="8195" r:id="rId6" name="Drop Down 3">
              <controlPr defaultSize="0" print="0" autoLine="0" autoPict="0">
                <anchor moveWithCells="1">
                  <from>
                    <xdr:col>5</xdr:col>
                    <xdr:colOff>57150</xdr:colOff>
                    <xdr:row>14</xdr:row>
                    <xdr:rowOff>209550</xdr:rowOff>
                  </from>
                  <to>
                    <xdr:col>10</xdr:col>
                    <xdr:colOff>171450</xdr:colOff>
                    <xdr:row>14</xdr:row>
                    <xdr:rowOff>533400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E16"/>
  <sheetViews>
    <sheetView zoomScaleNormal="100" zoomScaleSheetLayoutView="100" workbookViewId="0"/>
  </sheetViews>
  <sheetFormatPr defaultRowHeight="13.5" x14ac:dyDescent="0.15"/>
  <cols>
    <col min="1" max="1" width="3" customWidth="1"/>
    <col min="2" max="2" width="7.5" customWidth="1"/>
    <col min="3" max="3" width="60.625" customWidth="1"/>
    <col min="4" max="4" width="15.375" customWidth="1"/>
  </cols>
  <sheetData>
    <row r="1" spans="1:5" ht="18" customHeight="1" x14ac:dyDescent="0.15">
      <c r="A1" s="5" t="str">
        <f>"〔全体の評価講評：" &amp; 評価結果報告書!B23 &amp; "〕"</f>
        <v>〔全体の評価講評：生活介護（主たる利用者が重症心身障害者）〕</v>
      </c>
      <c r="B1" s="32"/>
      <c r="C1" s="32"/>
      <c r="D1" s="146" t="s">
        <v>147</v>
      </c>
    </row>
    <row r="2" spans="1:5" ht="18" customHeight="1" x14ac:dyDescent="0.15">
      <c r="A2" s="366" t="str">
        <f>"《事業所名： " &amp; 評価結果報告書!B24 &amp; "》"</f>
        <v>《事業所名： 》</v>
      </c>
      <c r="B2" s="366"/>
      <c r="C2" s="366"/>
      <c r="D2" s="366"/>
    </row>
    <row r="3" spans="1:5" ht="18" customHeight="1" x14ac:dyDescent="0.15">
      <c r="A3" s="18" t="s">
        <v>0</v>
      </c>
      <c r="B3" s="367" t="s">
        <v>2</v>
      </c>
      <c r="C3" s="368"/>
      <c r="D3" s="369"/>
    </row>
    <row r="4" spans="1:5" ht="30" customHeight="1" x14ac:dyDescent="0.15">
      <c r="A4" s="362">
        <v>1</v>
      </c>
      <c r="B4" s="19" t="s">
        <v>3</v>
      </c>
      <c r="C4" s="178"/>
      <c r="D4" s="180"/>
      <c r="E4" s="2" t="str">
        <f>IF(LEN(C4)=0,"",IF(64-LEN(C4)&gt;0,"残り" &amp; 64-LEN(C4) &amp; "文字",IF(64-LEN(C4)=0,"","文字数がオーバーしています")))</f>
        <v/>
      </c>
    </row>
    <row r="5" spans="1:5" ht="87.95" customHeight="1" x14ac:dyDescent="0.15">
      <c r="A5" s="363"/>
      <c r="B5" s="20" t="s">
        <v>5</v>
      </c>
      <c r="C5" s="364"/>
      <c r="D5" s="365"/>
      <c r="E5" s="2" t="str">
        <f>IF(LEN(C5)=0,"",IF(256-LEN(C5)&gt;0,"残り" &amp; 256-LEN(C5) &amp; "文字",IF(256-LEN(C5)=0,"","文字数がオーバーしています")))</f>
        <v/>
      </c>
    </row>
    <row r="6" spans="1:5" ht="30" customHeight="1" x14ac:dyDescent="0.15">
      <c r="A6" s="362">
        <v>2</v>
      </c>
      <c r="B6" s="19" t="s">
        <v>3</v>
      </c>
      <c r="C6" s="178"/>
      <c r="D6" s="180"/>
      <c r="E6" s="2" t="str">
        <f>IF(LEN(C6)=0,"",IF(64-LEN(C6)&gt;0,"残り" &amp; 64-LEN(C6) &amp; "文字",IF(64-LEN(C6)=0,"","文字数がオーバーしています")))</f>
        <v/>
      </c>
    </row>
    <row r="7" spans="1:5" ht="87.95" customHeight="1" x14ac:dyDescent="0.15">
      <c r="A7" s="363"/>
      <c r="B7" s="20" t="s">
        <v>108</v>
      </c>
      <c r="C7" s="364"/>
      <c r="D7" s="365"/>
      <c r="E7" s="2" t="str">
        <f>IF(LEN(C7)=0,"",IF(256-LEN(C7)&gt;0,"残り" &amp; 256-LEN(C7) &amp; "文字",IF(256-LEN(C7)=0,"","文字数がオーバーしています")))</f>
        <v/>
      </c>
    </row>
    <row r="8" spans="1:5" ht="30" customHeight="1" x14ac:dyDescent="0.15">
      <c r="A8" s="362">
        <v>3</v>
      </c>
      <c r="B8" s="19" t="s">
        <v>3</v>
      </c>
      <c r="C8" s="178"/>
      <c r="D8" s="180"/>
      <c r="E8" s="2" t="str">
        <f>IF(LEN(C8)=0,"",IF(64-LEN(C8)&gt;0,"残り" &amp; 64-LEN(C8) &amp; "文字",IF(64-LEN(C8)=0,"","文字数がオーバーしています")))</f>
        <v/>
      </c>
    </row>
    <row r="9" spans="1:5" ht="87.95" customHeight="1" x14ac:dyDescent="0.15">
      <c r="A9" s="363"/>
      <c r="B9" s="20" t="s">
        <v>4</v>
      </c>
      <c r="C9" s="364"/>
      <c r="D9" s="365"/>
      <c r="E9" s="2" t="str">
        <f>IF(LEN(C9)=0,"",IF(256-LEN(C9)&gt;0,"残り" &amp; 256-LEN(C9) &amp; "文字",IF(256-LEN(C9)=0,"","文字数がオーバーしています")))</f>
        <v/>
      </c>
    </row>
    <row r="10" spans="1:5" ht="18" customHeight="1" x14ac:dyDescent="0.15">
      <c r="A10" s="18" t="s">
        <v>0</v>
      </c>
      <c r="B10" s="367" t="s">
        <v>6</v>
      </c>
      <c r="C10" s="368"/>
      <c r="D10" s="369"/>
    </row>
    <row r="11" spans="1:5" ht="30" customHeight="1" x14ac:dyDescent="0.15">
      <c r="A11" s="362">
        <v>1</v>
      </c>
      <c r="B11" s="19" t="s">
        <v>3</v>
      </c>
      <c r="C11" s="178"/>
      <c r="D11" s="180"/>
      <c r="E11" s="2" t="str">
        <f>IF(LEN(C11)=0,"",IF(64-LEN(C11)&gt;0,"残り" &amp; 64-LEN(C11) &amp; "文字",IF(64-LEN(C11)=0,"","文字数がオーバーしています")))</f>
        <v/>
      </c>
    </row>
    <row r="12" spans="1:5" ht="87.95" customHeight="1" x14ac:dyDescent="0.15">
      <c r="A12" s="363"/>
      <c r="B12" s="20" t="s">
        <v>4</v>
      </c>
      <c r="C12" s="364"/>
      <c r="D12" s="365"/>
      <c r="E12" s="2" t="str">
        <f>IF(LEN(C12)=0,"",IF(256-LEN(C12)&gt;0,"残り" &amp; 256-LEN(C12) &amp; "文字",IF(256-LEN(C12)=0,"","文字数がオーバーしています")))</f>
        <v/>
      </c>
    </row>
    <row r="13" spans="1:5" ht="30" customHeight="1" x14ac:dyDescent="0.15">
      <c r="A13" s="362">
        <v>2</v>
      </c>
      <c r="B13" s="19" t="s">
        <v>3</v>
      </c>
      <c r="C13" s="178"/>
      <c r="D13" s="180"/>
      <c r="E13" s="2" t="str">
        <f>IF(LEN(C13)=0,"",IF(64-LEN(C13)&gt;0,"残り" &amp; 64-LEN(C13) &amp; "文字",IF(64-LEN(C13)=0,"","文字数がオーバーしています")))</f>
        <v/>
      </c>
    </row>
    <row r="14" spans="1:5" ht="87.95" customHeight="1" x14ac:dyDescent="0.15">
      <c r="A14" s="363"/>
      <c r="B14" s="20" t="s">
        <v>4</v>
      </c>
      <c r="C14" s="364"/>
      <c r="D14" s="365"/>
      <c r="E14" s="2" t="str">
        <f>IF(LEN(C14)=0,"",IF(256-LEN(C14)&gt;0,"残り" &amp; 256-LEN(C14) &amp; "文字",IF(256-LEN(C14)=0,"","文字数がオーバーしています")))</f>
        <v/>
      </c>
    </row>
    <row r="15" spans="1:5" ht="30" customHeight="1" x14ac:dyDescent="0.15">
      <c r="A15" s="362">
        <v>3</v>
      </c>
      <c r="B15" s="19" t="s">
        <v>3</v>
      </c>
      <c r="C15" s="178"/>
      <c r="D15" s="180"/>
      <c r="E15" s="2" t="str">
        <f>IF(LEN(C15)=0,"",IF(64-LEN(C15)&gt;0,"残り" &amp; 64-LEN(C15) &amp; "文字",IF(64-LEN(C15)=0,"","文字数がオーバーしています")))</f>
        <v/>
      </c>
    </row>
    <row r="16" spans="1:5" ht="87.95" customHeight="1" x14ac:dyDescent="0.15">
      <c r="A16" s="363"/>
      <c r="B16" s="20" t="s">
        <v>4</v>
      </c>
      <c r="C16" s="364"/>
      <c r="D16" s="365"/>
      <c r="E16" s="2" t="str">
        <f>IF(LEN(C16)=0,"",IF(256-LEN(C16)&gt;0,"残り" &amp; 256-LEN(C16) &amp; "文字",IF(256-LEN(C16)=0,"","文字数がオーバーしています")))</f>
        <v/>
      </c>
    </row>
  </sheetData>
  <sheetProtection algorithmName="SHA-512" hashValue="3OXzhEFDlT7l694C5hcC3VFCCOYGQ8F2MYymw3/P8tcYhJGArkXkzjNR5vKwVlcy6YSzUNh4SSzhrSw8XzWpgg==" saltValue="WG6N00O3t8JxQkFOjHeumA==" spinCount="100000" sheet="1" objects="1" scenarios="1" formatCells="0"/>
  <mergeCells count="21">
    <mergeCell ref="C9:D9"/>
    <mergeCell ref="A6:A7"/>
    <mergeCell ref="A11:A12"/>
    <mergeCell ref="A8:A9"/>
    <mergeCell ref="B10:D10"/>
    <mergeCell ref="C8:D8"/>
    <mergeCell ref="C7:D7"/>
    <mergeCell ref="A2:D2"/>
    <mergeCell ref="B3:D3"/>
    <mergeCell ref="C4:D4"/>
    <mergeCell ref="C5:D5"/>
    <mergeCell ref="C6:D6"/>
    <mergeCell ref="A4:A5"/>
    <mergeCell ref="A15:A16"/>
    <mergeCell ref="C14:D14"/>
    <mergeCell ref="C15:D15"/>
    <mergeCell ref="C16:D16"/>
    <mergeCell ref="C11:D11"/>
    <mergeCell ref="C12:D12"/>
    <mergeCell ref="C13:D13"/>
    <mergeCell ref="A13:A14"/>
  </mergeCells>
  <phoneticPr fontId="2"/>
  <dataValidations count="2">
    <dataValidation type="textLength" imeMode="on" operator="lessThanOrEqual" allowBlank="1" showErrorMessage="1" errorTitle="もう一度入力してください！" error="文字数がオーバーしました。_x000a_（64文字までになるように短くしてください。）" sqref="C4:D4 C15:D15 C13:D13 C11:D11 C8:D8 C6:D6" xr:uid="{00000000-0002-0000-0900-000000000000}">
      <formula1>64</formula1>
    </dataValidation>
    <dataValidation type="textLength" imeMode="on" operator="lessThanOrEqual" allowBlank="1" showErrorMessage="1" errorTitle="もう一度入力してください！" error="文字数がオーバーしました。_x000a_（256文字までになるように短くしてください。）" sqref="C16:D16 C5:D5 C7:D7 C9:D9 C12:D12 C14:D14" xr:uid="{00000000-0002-0000-0900-000001000000}">
      <formula1>256</formula1>
    </dataValidation>
  </dataValidations>
  <printOptions horizontalCentered="1"/>
  <pageMargins left="0.59055118110236227" right="0.59055118110236227" top="0.59055118110236227" bottom="0.39370078740157483" header="0.51181102362204722" footer="0.31496062992125984"/>
  <pageSetup paperSize="9" orientation="portrait" blackAndWhite="1" r:id="rId1"/>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評価結果報告書</vt:lpstr>
      <vt:lpstr>理念・方針等</vt:lpstr>
      <vt:lpstr>利用者調査Ｄ</vt:lpstr>
      <vt:lpstr>組織マネジメント</vt:lpstr>
      <vt:lpstr>サービス分析</vt:lpstr>
      <vt:lpstr>事業者が特に力を入れている取り組み</vt:lpstr>
      <vt:lpstr>全体の評価講評</vt:lpstr>
      <vt:lpstr>サービス分析!Print_Area</vt:lpstr>
      <vt:lpstr>事業者が特に力を入れている取り組み!Print_Area</vt:lpstr>
      <vt:lpstr>全体の評価講評!Print_Area</vt:lpstr>
      <vt:lpstr>組織マネジメント!Print_Area</vt:lpstr>
      <vt:lpstr>評価結果報告書!Print_Area</vt:lpstr>
      <vt:lpstr>利用者調査Ｄ!Print_Area</vt:lpstr>
      <vt:lpstr>理念・方針等!Print_Area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評価結果報告書</dc:title>
  <dc:creator>東京都福祉サービス評価推進機構</dc:creator>
  <cp:lastModifiedBy>on</cp:lastModifiedBy>
  <cp:lastPrinted>2022-03-18T09:24:25Z</cp:lastPrinted>
  <dcterms:created xsi:type="dcterms:W3CDTF">2002-06-03T00:57:06Z</dcterms:created>
  <dcterms:modified xsi:type="dcterms:W3CDTF">2022-03-18T09:24:31Z</dcterms:modified>
</cp:coreProperties>
</file>